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drawings/drawing3.xml" ContentType="application/vnd.openxmlformats-officedocument.drawing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ate1904="1"/>
  <mc:AlternateContent xmlns:mc="http://schemas.openxmlformats.org/markup-compatibility/2006">
    <mc:Choice Requires="x15">
      <x15ac:absPath xmlns:x15ac="http://schemas.microsoft.com/office/spreadsheetml/2010/11/ac" url="/Users/kuro/Documents/マイルーム/web/httpdocs/cataloggift/"/>
    </mc:Choice>
  </mc:AlternateContent>
  <xr:revisionPtr revIDLastSave="0" documentId="13_ncr:1_{BE0C2E1E-33CC-F147-9AFF-AC7D7E0D9111}" xr6:coauthVersionLast="47" xr6:coauthVersionMax="47" xr10:uidLastSave="{00000000-0000-0000-0000-000000000000}"/>
  <workbookProtection workbookAlgorithmName="SHA-512" workbookHashValue="/F4GZqrqMlXKaTeelbjFz/+MVwD3Fpk9bsBFpgz5MVuMX0f20yuHTSy0WcNx6sjTzOuxMIBTBHenPDSCash6Nw==" workbookSaltValue="ptnFCEPT2XEHuIJHPHH5DA==" workbookSpinCount="100000" lockStructure="1"/>
  <bookViews>
    <workbookView xWindow="460" yWindow="500" windowWidth="18020" windowHeight="24700" tabRatio="0" activeTab="1" xr2:uid="{00000000-000D-0000-FFFF-FFFF00000000}"/>
  </bookViews>
  <sheets>
    <sheet name="取込用" sheetId="3" state="hidden" r:id="rId1"/>
    <sheet name="INPUT" sheetId="4" r:id="rId2"/>
    <sheet name="M" sheetId="5" r:id="rId3"/>
    <sheet name="A" sheetId="6" r:id="rId4"/>
    <sheet name="DATA" sheetId="1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4" l="1"/>
  <c r="T7" i="4"/>
  <c r="AR41" i="1"/>
  <c r="AQ40" i="1"/>
  <c r="AR42" i="1" l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S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N77" i="1" l="1"/>
  <c r="N78" i="1"/>
  <c r="N79" i="1"/>
  <c r="N80" i="1"/>
  <c r="N81" i="1"/>
  <c r="BJ91" i="1"/>
  <c r="BJ46" i="1" l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43" i="1"/>
  <c r="BJ44" i="1"/>
  <c r="BJ45" i="1"/>
  <c r="BJ42" i="1"/>
  <c r="BJ41" i="1"/>
  <c r="CL2002" i="1"/>
  <c r="CL2003" i="1"/>
  <c r="CL2004" i="1"/>
  <c r="CL2005" i="1"/>
  <c r="CL2006" i="1"/>
  <c r="CL2007" i="1"/>
  <c r="CL2008" i="1"/>
  <c r="CL2009" i="1"/>
  <c r="CL2010" i="1"/>
  <c r="CL2011" i="1"/>
  <c r="CL2012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03" i="1"/>
  <c r="CL2013" i="1"/>
  <c r="CL2014" i="1"/>
  <c r="CL2015" i="1"/>
  <c r="CL2016" i="1"/>
  <c r="CL2017" i="1"/>
  <c r="CL2018" i="1"/>
  <c r="CL2019" i="1"/>
  <c r="CL2020" i="1"/>
  <c r="CL2021" i="1"/>
  <c r="CL2022" i="1"/>
  <c r="CL2023" i="1"/>
  <c r="CL2024" i="1"/>
  <c r="CL2025" i="1"/>
  <c r="CL2026" i="1"/>
  <c r="CL2027" i="1"/>
  <c r="CL2028" i="1"/>
  <c r="CL2029" i="1"/>
  <c r="N93" i="1" l="1"/>
  <c r="H9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P90" i="1" l="1"/>
  <c r="N51" i="1" l="1"/>
  <c r="N52" i="1"/>
  <c r="N53" i="1"/>
  <c r="N54" i="1"/>
  <c r="N55" i="1"/>
  <c r="N56" i="1"/>
  <c r="N57" i="1"/>
  <c r="N58" i="1"/>
  <c r="N59" i="1"/>
  <c r="N60" i="1"/>
  <c r="N61" i="1"/>
  <c r="N48" i="1" l="1"/>
  <c r="N49" i="1"/>
  <c r="N50" i="1"/>
  <c r="N42" i="1"/>
  <c r="N43" i="1"/>
  <c r="N44" i="1"/>
  <c r="N45" i="1"/>
  <c r="N46" i="1"/>
  <c r="N47" i="1"/>
  <c r="N41" i="1" l="1"/>
  <c r="BI42" i="1" l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41" i="1"/>
  <c r="L90" i="1" l="1"/>
  <c r="N90" i="1" l="1"/>
  <c r="J7" i="4" l="1"/>
  <c r="I42" i="3" l="1"/>
  <c r="J42" i="3"/>
  <c r="Y42" i="3"/>
  <c r="Z42" i="3"/>
  <c r="AC42" i="3"/>
  <c r="AI42" i="3"/>
  <c r="AK42" i="3"/>
  <c r="AL42" i="3"/>
  <c r="T4" i="4"/>
  <c r="T5" i="4"/>
  <c r="T6" i="4"/>
  <c r="B7" i="4"/>
  <c r="T8" i="4"/>
  <c r="T9" i="4"/>
  <c r="T11" i="4"/>
  <c r="O15" i="4"/>
  <c r="O18" i="4"/>
  <c r="M19" i="4"/>
  <c r="O19" i="4"/>
  <c r="T19" i="4"/>
  <c r="O20" i="4"/>
  <c r="M21" i="4"/>
  <c r="T32" i="4" s="1"/>
  <c r="O21" i="4"/>
  <c r="O22" i="4"/>
  <c r="O23" i="4"/>
  <c r="M24" i="4"/>
  <c r="I4" i="6" s="1"/>
  <c r="O26" i="4"/>
  <c r="O27" i="4"/>
  <c r="T30" i="4"/>
  <c r="B31" i="4"/>
  <c r="O31" i="4"/>
  <c r="O32" i="4"/>
  <c r="O33" i="4"/>
  <c r="N36" i="4"/>
  <c r="B37" i="4"/>
  <c r="O37" i="4"/>
  <c r="O38" i="4"/>
  <c r="O39" i="4"/>
  <c r="N42" i="4"/>
  <c r="B43" i="4"/>
  <c r="O43" i="4"/>
  <c r="O44" i="4"/>
  <c r="O45" i="4"/>
  <c r="N48" i="4"/>
  <c r="B49" i="4"/>
  <c r="O49" i="4"/>
  <c r="O50" i="4"/>
  <c r="O51" i="4"/>
  <c r="N54" i="4"/>
  <c r="B55" i="4"/>
  <c r="O55" i="4"/>
  <c r="O56" i="4"/>
  <c r="O57" i="4"/>
  <c r="N60" i="4"/>
  <c r="B61" i="4"/>
  <c r="O61" i="4"/>
  <c r="O62" i="4"/>
  <c r="O63" i="4"/>
  <c r="N66" i="4"/>
  <c r="B67" i="4"/>
  <c r="O67" i="4"/>
  <c r="O68" i="4"/>
  <c r="O69" i="4"/>
  <c r="N72" i="4"/>
  <c r="B73" i="4"/>
  <c r="O73" i="4"/>
  <c r="O74" i="4"/>
  <c r="O75" i="4"/>
  <c r="N78" i="4"/>
  <c r="B79" i="4"/>
  <c r="O79" i="4"/>
  <c r="O80" i="4"/>
  <c r="O81" i="4"/>
  <c r="N84" i="4"/>
  <c r="B85" i="4"/>
  <c r="O85" i="4"/>
  <c r="O86" i="4"/>
  <c r="O87" i="4"/>
  <c r="N90" i="4"/>
  <c r="B91" i="4"/>
  <c r="O91" i="4"/>
  <c r="O92" i="4"/>
  <c r="O93" i="4"/>
  <c r="N96" i="4"/>
  <c r="B97" i="4"/>
  <c r="O97" i="4"/>
  <c r="O98" i="4"/>
  <c r="O99" i="4"/>
  <c r="N102" i="4"/>
  <c r="B103" i="4"/>
  <c r="O103" i="4"/>
  <c r="O104" i="4"/>
  <c r="O105" i="4"/>
  <c r="N108" i="4"/>
  <c r="B109" i="4"/>
  <c r="O109" i="4"/>
  <c r="O110" i="4"/>
  <c r="O111" i="4"/>
  <c r="N114" i="4"/>
  <c r="B115" i="4"/>
  <c r="O115" i="4"/>
  <c r="O116" i="4"/>
  <c r="O117" i="4"/>
  <c r="N120" i="4"/>
  <c r="B121" i="4"/>
  <c r="O121" i="4"/>
  <c r="O122" i="4"/>
  <c r="O123" i="4"/>
  <c r="N126" i="4"/>
  <c r="B127" i="4"/>
  <c r="O127" i="4"/>
  <c r="O128" i="4"/>
  <c r="O129" i="4"/>
  <c r="N132" i="4"/>
  <c r="B133" i="4"/>
  <c r="O133" i="4"/>
  <c r="O134" i="4"/>
  <c r="O135" i="4"/>
  <c r="N138" i="4"/>
  <c r="B139" i="4"/>
  <c r="O139" i="4"/>
  <c r="O140" i="4"/>
  <c r="O141" i="4"/>
  <c r="N144" i="4"/>
  <c r="B145" i="4"/>
  <c r="O145" i="4"/>
  <c r="O146" i="4"/>
  <c r="O147" i="4"/>
  <c r="N150" i="4"/>
  <c r="B151" i="4"/>
  <c r="O151" i="4"/>
  <c r="O152" i="4"/>
  <c r="O153" i="4"/>
  <c r="N156" i="4"/>
  <c r="B157" i="4"/>
  <c r="O157" i="4"/>
  <c r="O158" i="4"/>
  <c r="O159" i="4"/>
  <c r="N162" i="4"/>
  <c r="B163" i="4"/>
  <c r="O163" i="4"/>
  <c r="O164" i="4"/>
  <c r="O165" i="4"/>
  <c r="N168" i="4"/>
  <c r="B169" i="4"/>
  <c r="O169" i="4"/>
  <c r="O170" i="4"/>
  <c r="O171" i="4"/>
  <c r="N174" i="4"/>
  <c r="B175" i="4"/>
  <c r="O175" i="4"/>
  <c r="O176" i="4"/>
  <c r="O177" i="4"/>
  <c r="N180" i="4"/>
  <c r="B181" i="4"/>
  <c r="O181" i="4"/>
  <c r="O182" i="4"/>
  <c r="O183" i="4"/>
  <c r="N186" i="4"/>
  <c r="B187" i="4"/>
  <c r="O187" i="4"/>
  <c r="O188" i="4"/>
  <c r="O189" i="4"/>
  <c r="N192" i="4"/>
  <c r="B193" i="4"/>
  <c r="O193" i="4"/>
  <c r="O194" i="4"/>
  <c r="O195" i="4"/>
  <c r="N198" i="4"/>
  <c r="B199" i="4"/>
  <c r="O199" i="4"/>
  <c r="O200" i="4"/>
  <c r="O201" i="4"/>
  <c r="N204" i="4"/>
  <c r="B205" i="4"/>
  <c r="O205" i="4"/>
  <c r="O206" i="4"/>
  <c r="O207" i="4"/>
  <c r="N210" i="4"/>
  <c r="B211" i="4"/>
  <c r="O211" i="4"/>
  <c r="O212" i="4"/>
  <c r="O213" i="4"/>
  <c r="N216" i="4"/>
  <c r="B217" i="4"/>
  <c r="O217" i="4"/>
  <c r="O218" i="4"/>
  <c r="O219" i="4"/>
  <c r="N222" i="4"/>
  <c r="B223" i="4"/>
  <c r="O223" i="4"/>
  <c r="O224" i="4"/>
  <c r="O225" i="4"/>
  <c r="N228" i="4"/>
  <c r="B229" i="4"/>
  <c r="O229" i="4"/>
  <c r="O230" i="4"/>
  <c r="O231" i="4"/>
  <c r="N234" i="4"/>
  <c r="B235" i="4"/>
  <c r="O235" i="4"/>
  <c r="O236" i="4"/>
  <c r="O237" i="4"/>
  <c r="N240" i="4"/>
  <c r="B241" i="4"/>
  <c r="O241" i="4"/>
  <c r="O242" i="4"/>
  <c r="O243" i="4"/>
  <c r="N246" i="4"/>
  <c r="B247" i="4"/>
  <c r="O247" i="4"/>
  <c r="O248" i="4"/>
  <c r="O249" i="4"/>
  <c r="N252" i="4"/>
  <c r="B253" i="4"/>
  <c r="O253" i="4"/>
  <c r="O254" i="4"/>
  <c r="O255" i="4"/>
  <c r="N258" i="4"/>
  <c r="B259" i="4"/>
  <c r="O259" i="4"/>
  <c r="O260" i="4"/>
  <c r="O261" i="4"/>
  <c r="N264" i="4"/>
  <c r="B265" i="4"/>
  <c r="O265" i="4"/>
  <c r="F1" i="5"/>
  <c r="J3" i="5" s="1"/>
  <c r="G1" i="5"/>
  <c r="H1" i="5"/>
  <c r="I1" i="5"/>
  <c r="J1" i="5"/>
  <c r="J2" i="5"/>
  <c r="A11" i="5"/>
  <c r="A12" i="5"/>
  <c r="A13" i="5"/>
  <c r="A14" i="5"/>
  <c r="A15" i="5"/>
  <c r="A16" i="5"/>
  <c r="D4" i="6"/>
  <c r="E4" i="6"/>
  <c r="F4" i="6"/>
  <c r="G4" i="6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90" i="1"/>
  <c r="T90" i="1"/>
  <c r="CA90" i="1"/>
  <c r="B91" i="1"/>
  <c r="D91" i="1"/>
  <c r="F91" i="1"/>
  <c r="R91" i="1"/>
  <c r="O42" i="3" s="1"/>
  <c r="S91" i="1"/>
  <c r="L23" i="4" s="1"/>
  <c r="G7" i="4" s="1"/>
  <c r="BP91" i="1"/>
  <c r="BU91" i="1"/>
  <c r="BV91" i="1"/>
  <c r="BW91" i="1"/>
  <c r="BX91" i="1"/>
  <c r="BU92" i="1"/>
  <c r="B93" i="1"/>
  <c r="BO93" i="1"/>
  <c r="G101" i="1"/>
  <c r="J101" i="1"/>
  <c r="G102" i="1"/>
  <c r="I102" i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J102" i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L102" i="1"/>
  <c r="K37" i="4" s="1"/>
  <c r="G103" i="1"/>
  <c r="L103" i="1"/>
  <c r="K43" i="4" s="1"/>
  <c r="G104" i="1"/>
  <c r="L104" i="1"/>
  <c r="K49" i="4" s="1"/>
  <c r="G105" i="1"/>
  <c r="L105" i="1"/>
  <c r="K55" i="4" s="1"/>
  <c r="G106" i="1"/>
  <c r="L106" i="1"/>
  <c r="K61" i="4" s="1"/>
  <c r="G107" i="1"/>
  <c r="L107" i="1"/>
  <c r="K67" i="4" s="1"/>
  <c r="G108" i="1"/>
  <c r="L108" i="1"/>
  <c r="K73" i="4" s="1"/>
  <c r="G109" i="1"/>
  <c r="L109" i="1"/>
  <c r="K79" i="4" s="1"/>
  <c r="G110" i="1"/>
  <c r="L110" i="1"/>
  <c r="K85" i="4" s="1"/>
  <c r="G111" i="1"/>
  <c r="L111" i="1"/>
  <c r="K91" i="4" s="1"/>
  <c r="G112" i="1"/>
  <c r="L112" i="1"/>
  <c r="K97" i="4" s="1"/>
  <c r="G113" i="1"/>
  <c r="L113" i="1"/>
  <c r="K103" i="4" s="1"/>
  <c r="G114" i="1"/>
  <c r="L114" i="1"/>
  <c r="K109" i="4" s="1"/>
  <c r="G115" i="1"/>
  <c r="L115" i="1"/>
  <c r="K115" i="4" s="1"/>
  <c r="G116" i="1"/>
  <c r="L116" i="1"/>
  <c r="K121" i="4" s="1"/>
  <c r="G117" i="1"/>
  <c r="L117" i="1"/>
  <c r="K127" i="4" s="1"/>
  <c r="G118" i="1"/>
  <c r="L118" i="1"/>
  <c r="K133" i="4" s="1"/>
  <c r="G119" i="1"/>
  <c r="L119" i="1"/>
  <c r="K139" i="4" s="1"/>
  <c r="G120" i="1"/>
  <c r="Y21" i="3" s="1"/>
  <c r="L120" i="1"/>
  <c r="K145" i="4" s="1"/>
  <c r="G121" i="1"/>
  <c r="AC22" i="3" s="1"/>
  <c r="L121" i="1"/>
  <c r="K151" i="4" s="1"/>
  <c r="G122" i="1"/>
  <c r="AF23" i="3" s="1"/>
  <c r="L122" i="1"/>
  <c r="K157" i="4" s="1"/>
  <c r="G123" i="1"/>
  <c r="AF24" i="3" s="1"/>
  <c r="L123" i="1"/>
  <c r="K163" i="4" s="1"/>
  <c r="G124" i="1"/>
  <c r="N25" i="3" s="1"/>
  <c r="L124" i="1"/>
  <c r="K169" i="4" s="1"/>
  <c r="G125" i="1"/>
  <c r="L125" i="1"/>
  <c r="K175" i="4" s="1"/>
  <c r="G126" i="1"/>
  <c r="O27" i="3" s="1"/>
  <c r="L126" i="1"/>
  <c r="K181" i="4" s="1"/>
  <c r="G127" i="1"/>
  <c r="AN28" i="3" s="1"/>
  <c r="L127" i="1"/>
  <c r="K187" i="4" s="1"/>
  <c r="G128" i="1"/>
  <c r="C29" i="3" s="1"/>
  <c r="L128" i="1"/>
  <c r="K193" i="4" s="1"/>
  <c r="G129" i="1"/>
  <c r="H30" i="3" s="1"/>
  <c r="L129" i="1"/>
  <c r="K199" i="4" s="1"/>
  <c r="G130" i="1"/>
  <c r="M31" i="3" s="1"/>
  <c r="L130" i="1"/>
  <c r="K205" i="4" s="1"/>
  <c r="G131" i="1"/>
  <c r="R32" i="3" s="1"/>
  <c r="L131" i="1"/>
  <c r="K211" i="4" s="1"/>
  <c r="G132" i="1"/>
  <c r="X33" i="3" s="1"/>
  <c r="L132" i="1"/>
  <c r="K217" i="4" s="1"/>
  <c r="G133" i="1"/>
  <c r="R34" i="3" s="1"/>
  <c r="L133" i="1"/>
  <c r="K223" i="4" s="1"/>
  <c r="G134" i="1"/>
  <c r="M35" i="3" s="1"/>
  <c r="L134" i="1"/>
  <c r="K229" i="4" s="1"/>
  <c r="G135" i="1"/>
  <c r="C36" i="3" s="1"/>
  <c r="L135" i="1"/>
  <c r="K235" i="4" s="1"/>
  <c r="G136" i="1"/>
  <c r="X37" i="3" s="1"/>
  <c r="L136" i="1"/>
  <c r="K241" i="4" s="1"/>
  <c r="G137" i="1"/>
  <c r="L38" i="3" s="1"/>
  <c r="L137" i="1"/>
  <c r="K247" i="4" s="1"/>
  <c r="G138" i="1"/>
  <c r="V39" i="3" s="1"/>
  <c r="L138" i="1"/>
  <c r="K253" i="4" s="1"/>
  <c r="G139" i="1"/>
  <c r="C40" i="3" s="1"/>
  <c r="L139" i="1"/>
  <c r="K259" i="4" s="1"/>
  <c r="G140" i="1"/>
  <c r="B41" i="3" s="1"/>
  <c r="L140" i="1"/>
  <c r="K265" i="4" s="1"/>
  <c r="B161" i="1"/>
  <c r="C161" i="1"/>
  <c r="D161" i="1"/>
  <c r="F101" i="1" s="1"/>
  <c r="L28" i="4" s="1"/>
  <c r="G161" i="1"/>
  <c r="B162" i="1"/>
  <c r="C162" i="1"/>
  <c r="D162" i="1"/>
  <c r="E162" i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G162" i="1"/>
  <c r="B163" i="1"/>
  <c r="C163" i="1"/>
  <c r="D163" i="1"/>
  <c r="G163" i="1"/>
  <c r="B164" i="1"/>
  <c r="C164" i="1"/>
  <c r="D164" i="1"/>
  <c r="G164" i="1"/>
  <c r="B165" i="1"/>
  <c r="C165" i="1"/>
  <c r="D165" i="1"/>
  <c r="G165" i="1"/>
  <c r="B166" i="1"/>
  <c r="C166" i="1"/>
  <c r="D166" i="1"/>
  <c r="G166" i="1"/>
  <c r="B167" i="1"/>
  <c r="C167" i="1"/>
  <c r="D167" i="1"/>
  <c r="G167" i="1"/>
  <c r="B168" i="1"/>
  <c r="C168" i="1"/>
  <c r="D168" i="1"/>
  <c r="G168" i="1"/>
  <c r="B169" i="1"/>
  <c r="C169" i="1"/>
  <c r="D169" i="1"/>
  <c r="G169" i="1"/>
  <c r="B170" i="1"/>
  <c r="C170" i="1"/>
  <c r="D170" i="1"/>
  <c r="G170" i="1"/>
  <c r="B171" i="1"/>
  <c r="C171" i="1"/>
  <c r="D171" i="1"/>
  <c r="G171" i="1"/>
  <c r="B172" i="1"/>
  <c r="C172" i="1"/>
  <c r="D172" i="1"/>
  <c r="G172" i="1"/>
  <c r="B173" i="1"/>
  <c r="C173" i="1"/>
  <c r="D173" i="1"/>
  <c r="G173" i="1"/>
  <c r="B174" i="1"/>
  <c r="C174" i="1"/>
  <c r="D174" i="1"/>
  <c r="G174" i="1"/>
  <c r="B175" i="1"/>
  <c r="C175" i="1"/>
  <c r="D175" i="1"/>
  <c r="G175" i="1"/>
  <c r="B176" i="1"/>
  <c r="C176" i="1"/>
  <c r="D176" i="1"/>
  <c r="G176" i="1"/>
  <c r="B177" i="1"/>
  <c r="C177" i="1"/>
  <c r="D177" i="1"/>
  <c r="G177" i="1"/>
  <c r="B178" i="1"/>
  <c r="C178" i="1"/>
  <c r="D178" i="1"/>
  <c r="G178" i="1"/>
  <c r="B179" i="1"/>
  <c r="C179" i="1"/>
  <c r="D179" i="1"/>
  <c r="G179" i="1"/>
  <c r="B180" i="1"/>
  <c r="C180" i="1"/>
  <c r="D180" i="1"/>
  <c r="G180" i="1"/>
  <c r="B181" i="1"/>
  <c r="C181" i="1"/>
  <c r="D181" i="1"/>
  <c r="G181" i="1"/>
  <c r="B182" i="1"/>
  <c r="C182" i="1"/>
  <c r="D182" i="1"/>
  <c r="G182" i="1"/>
  <c r="B183" i="1"/>
  <c r="C183" i="1"/>
  <c r="D183" i="1"/>
  <c r="G183" i="1"/>
  <c r="B184" i="1"/>
  <c r="C184" i="1"/>
  <c r="D184" i="1"/>
  <c r="G184" i="1"/>
  <c r="B185" i="1"/>
  <c r="C185" i="1"/>
  <c r="D185" i="1"/>
  <c r="G185" i="1"/>
  <c r="B186" i="1"/>
  <c r="C186" i="1"/>
  <c r="D186" i="1"/>
  <c r="G186" i="1"/>
  <c r="B187" i="1"/>
  <c r="C187" i="1"/>
  <c r="D187" i="1"/>
  <c r="G187" i="1"/>
  <c r="B188" i="1"/>
  <c r="C188" i="1"/>
  <c r="D188" i="1"/>
  <c r="G188" i="1"/>
  <c r="B191" i="1"/>
  <c r="E102" i="1" s="1"/>
  <c r="C191" i="1"/>
  <c r="M102" i="1" s="1"/>
  <c r="O102" i="1" s="1"/>
  <c r="D191" i="1"/>
  <c r="F102" i="1" s="1"/>
  <c r="L34" i="4" s="1"/>
  <c r="G191" i="1"/>
  <c r="C102" i="1" s="1"/>
  <c r="B192" i="1"/>
  <c r="C192" i="1"/>
  <c r="D192" i="1"/>
  <c r="G192" i="1"/>
  <c r="B193" i="1"/>
  <c r="C193" i="1"/>
  <c r="D193" i="1"/>
  <c r="G193" i="1"/>
  <c r="B194" i="1"/>
  <c r="C194" i="1"/>
  <c r="D194" i="1"/>
  <c r="G194" i="1"/>
  <c r="B195" i="1"/>
  <c r="C195" i="1"/>
  <c r="D195" i="1"/>
  <c r="G195" i="1"/>
  <c r="B196" i="1"/>
  <c r="C196" i="1"/>
  <c r="D196" i="1"/>
  <c r="G196" i="1"/>
  <c r="B197" i="1"/>
  <c r="C197" i="1"/>
  <c r="D197" i="1"/>
  <c r="G197" i="1"/>
  <c r="B198" i="1"/>
  <c r="C198" i="1"/>
  <c r="D198" i="1"/>
  <c r="G198" i="1"/>
  <c r="B199" i="1"/>
  <c r="C199" i="1"/>
  <c r="D199" i="1"/>
  <c r="G199" i="1"/>
  <c r="B200" i="1"/>
  <c r="C200" i="1"/>
  <c r="D200" i="1"/>
  <c r="G200" i="1"/>
  <c r="B201" i="1"/>
  <c r="C201" i="1"/>
  <c r="D201" i="1"/>
  <c r="G201" i="1"/>
  <c r="B202" i="1"/>
  <c r="C202" i="1"/>
  <c r="D202" i="1"/>
  <c r="G202" i="1"/>
  <c r="B203" i="1"/>
  <c r="C203" i="1"/>
  <c r="D203" i="1"/>
  <c r="G203" i="1"/>
  <c r="B204" i="1"/>
  <c r="C204" i="1"/>
  <c r="D204" i="1"/>
  <c r="G204" i="1"/>
  <c r="B205" i="1"/>
  <c r="C205" i="1"/>
  <c r="D205" i="1"/>
  <c r="G205" i="1"/>
  <c r="B206" i="1"/>
  <c r="C206" i="1"/>
  <c r="D206" i="1"/>
  <c r="G206" i="1"/>
  <c r="B207" i="1"/>
  <c r="C207" i="1"/>
  <c r="D207" i="1"/>
  <c r="G207" i="1"/>
  <c r="B208" i="1"/>
  <c r="C208" i="1"/>
  <c r="D208" i="1"/>
  <c r="G208" i="1"/>
  <c r="B209" i="1"/>
  <c r="C209" i="1"/>
  <c r="D209" i="1"/>
  <c r="G209" i="1"/>
  <c r="B210" i="1"/>
  <c r="C210" i="1"/>
  <c r="D210" i="1"/>
  <c r="G210" i="1"/>
  <c r="B211" i="1"/>
  <c r="C211" i="1"/>
  <c r="D211" i="1"/>
  <c r="G211" i="1"/>
  <c r="B212" i="1"/>
  <c r="C212" i="1"/>
  <c r="D212" i="1"/>
  <c r="G212" i="1"/>
  <c r="B213" i="1"/>
  <c r="C213" i="1"/>
  <c r="D213" i="1"/>
  <c r="G213" i="1"/>
  <c r="B214" i="1"/>
  <c r="C214" i="1"/>
  <c r="D214" i="1"/>
  <c r="G214" i="1"/>
  <c r="B215" i="1"/>
  <c r="C215" i="1"/>
  <c r="D215" i="1"/>
  <c r="G215" i="1"/>
  <c r="B216" i="1"/>
  <c r="C216" i="1"/>
  <c r="D216" i="1"/>
  <c r="G216" i="1"/>
  <c r="B217" i="1"/>
  <c r="C217" i="1"/>
  <c r="D217" i="1"/>
  <c r="G217" i="1"/>
  <c r="B218" i="1"/>
  <c r="C218" i="1"/>
  <c r="D218" i="1"/>
  <c r="G218" i="1"/>
  <c r="B221" i="1"/>
  <c r="E103" i="1" s="1"/>
  <c r="C221" i="1"/>
  <c r="M103" i="1" s="1"/>
  <c r="O103" i="1" s="1"/>
  <c r="D221" i="1"/>
  <c r="F103" i="1" s="1"/>
  <c r="L40" i="4" s="1"/>
  <c r="G221" i="1"/>
  <c r="C103" i="1" s="1"/>
  <c r="B222" i="1"/>
  <c r="C222" i="1"/>
  <c r="D222" i="1"/>
  <c r="G222" i="1"/>
  <c r="B223" i="1"/>
  <c r="C223" i="1"/>
  <c r="D223" i="1"/>
  <c r="G223" i="1"/>
  <c r="B224" i="1"/>
  <c r="C224" i="1"/>
  <c r="D224" i="1"/>
  <c r="G224" i="1"/>
  <c r="B225" i="1"/>
  <c r="C225" i="1"/>
  <c r="D225" i="1"/>
  <c r="G225" i="1"/>
  <c r="B226" i="1"/>
  <c r="C226" i="1"/>
  <c r="D226" i="1"/>
  <c r="G226" i="1"/>
  <c r="B227" i="1"/>
  <c r="C227" i="1"/>
  <c r="D227" i="1"/>
  <c r="G227" i="1"/>
  <c r="B228" i="1"/>
  <c r="C228" i="1"/>
  <c r="D228" i="1"/>
  <c r="G228" i="1"/>
  <c r="B229" i="1"/>
  <c r="C229" i="1"/>
  <c r="D229" i="1"/>
  <c r="G229" i="1"/>
  <c r="B230" i="1"/>
  <c r="C230" i="1"/>
  <c r="D230" i="1"/>
  <c r="G230" i="1"/>
  <c r="B231" i="1"/>
  <c r="C231" i="1"/>
  <c r="D231" i="1"/>
  <c r="G231" i="1"/>
  <c r="B232" i="1"/>
  <c r="C232" i="1"/>
  <c r="D232" i="1"/>
  <c r="G232" i="1"/>
  <c r="B233" i="1"/>
  <c r="C233" i="1"/>
  <c r="D233" i="1"/>
  <c r="G233" i="1"/>
  <c r="B234" i="1"/>
  <c r="C234" i="1"/>
  <c r="D234" i="1"/>
  <c r="G234" i="1"/>
  <c r="B235" i="1"/>
  <c r="C235" i="1"/>
  <c r="D235" i="1"/>
  <c r="G235" i="1"/>
  <c r="B236" i="1"/>
  <c r="C236" i="1"/>
  <c r="D236" i="1"/>
  <c r="G236" i="1"/>
  <c r="B237" i="1"/>
  <c r="C237" i="1"/>
  <c r="D237" i="1"/>
  <c r="G237" i="1"/>
  <c r="B238" i="1"/>
  <c r="C238" i="1"/>
  <c r="D238" i="1"/>
  <c r="G238" i="1"/>
  <c r="B239" i="1"/>
  <c r="C239" i="1"/>
  <c r="D239" i="1"/>
  <c r="G239" i="1"/>
  <c r="B240" i="1"/>
  <c r="C240" i="1"/>
  <c r="D240" i="1"/>
  <c r="G240" i="1"/>
  <c r="B241" i="1"/>
  <c r="C241" i="1"/>
  <c r="D241" i="1"/>
  <c r="G241" i="1"/>
  <c r="B242" i="1"/>
  <c r="C242" i="1"/>
  <c r="D242" i="1"/>
  <c r="G242" i="1"/>
  <c r="B243" i="1"/>
  <c r="C243" i="1"/>
  <c r="D243" i="1"/>
  <c r="G243" i="1"/>
  <c r="B244" i="1"/>
  <c r="C244" i="1"/>
  <c r="D244" i="1"/>
  <c r="G244" i="1"/>
  <c r="B245" i="1"/>
  <c r="C245" i="1"/>
  <c r="D245" i="1"/>
  <c r="G245" i="1"/>
  <c r="B246" i="1"/>
  <c r="C246" i="1"/>
  <c r="D246" i="1"/>
  <c r="G246" i="1"/>
  <c r="B247" i="1"/>
  <c r="C247" i="1"/>
  <c r="D247" i="1"/>
  <c r="G247" i="1"/>
  <c r="B248" i="1"/>
  <c r="C248" i="1"/>
  <c r="D248" i="1"/>
  <c r="G248" i="1"/>
  <c r="B251" i="1"/>
  <c r="E104" i="1" s="1"/>
  <c r="C251" i="1"/>
  <c r="M104" i="1" s="1"/>
  <c r="O104" i="1" s="1"/>
  <c r="D251" i="1"/>
  <c r="F104" i="1" s="1"/>
  <c r="L46" i="4" s="1"/>
  <c r="G251" i="1"/>
  <c r="C104" i="1" s="1"/>
  <c r="B252" i="1"/>
  <c r="C252" i="1"/>
  <c r="D252" i="1"/>
  <c r="G252" i="1"/>
  <c r="B253" i="1"/>
  <c r="C253" i="1"/>
  <c r="D253" i="1"/>
  <c r="G253" i="1"/>
  <c r="B254" i="1"/>
  <c r="C254" i="1"/>
  <c r="D254" i="1"/>
  <c r="G254" i="1"/>
  <c r="B255" i="1"/>
  <c r="C255" i="1"/>
  <c r="D255" i="1"/>
  <c r="G255" i="1"/>
  <c r="B256" i="1"/>
  <c r="C256" i="1"/>
  <c r="D256" i="1"/>
  <c r="G256" i="1"/>
  <c r="B257" i="1"/>
  <c r="C257" i="1"/>
  <c r="D257" i="1"/>
  <c r="G257" i="1"/>
  <c r="B258" i="1"/>
  <c r="C258" i="1"/>
  <c r="D258" i="1"/>
  <c r="G258" i="1"/>
  <c r="B259" i="1"/>
  <c r="C259" i="1"/>
  <c r="D259" i="1"/>
  <c r="G259" i="1"/>
  <c r="B260" i="1"/>
  <c r="C260" i="1"/>
  <c r="D260" i="1"/>
  <c r="G260" i="1"/>
  <c r="B261" i="1"/>
  <c r="C261" i="1"/>
  <c r="D261" i="1"/>
  <c r="G261" i="1"/>
  <c r="B262" i="1"/>
  <c r="C262" i="1"/>
  <c r="D262" i="1"/>
  <c r="G262" i="1"/>
  <c r="B263" i="1"/>
  <c r="C263" i="1"/>
  <c r="D263" i="1"/>
  <c r="G263" i="1"/>
  <c r="B264" i="1"/>
  <c r="C264" i="1"/>
  <c r="D264" i="1"/>
  <c r="G264" i="1"/>
  <c r="B265" i="1"/>
  <c r="C265" i="1"/>
  <c r="D265" i="1"/>
  <c r="G265" i="1"/>
  <c r="B266" i="1"/>
  <c r="C266" i="1"/>
  <c r="D266" i="1"/>
  <c r="G266" i="1"/>
  <c r="B267" i="1"/>
  <c r="C267" i="1"/>
  <c r="D267" i="1"/>
  <c r="G267" i="1"/>
  <c r="B268" i="1"/>
  <c r="C268" i="1"/>
  <c r="D268" i="1"/>
  <c r="G268" i="1"/>
  <c r="B269" i="1"/>
  <c r="C269" i="1"/>
  <c r="D269" i="1"/>
  <c r="G269" i="1"/>
  <c r="B270" i="1"/>
  <c r="C270" i="1"/>
  <c r="D270" i="1"/>
  <c r="G270" i="1"/>
  <c r="B271" i="1"/>
  <c r="C271" i="1"/>
  <c r="D271" i="1"/>
  <c r="G271" i="1"/>
  <c r="B272" i="1"/>
  <c r="C272" i="1"/>
  <c r="D272" i="1"/>
  <c r="G272" i="1"/>
  <c r="B273" i="1"/>
  <c r="C273" i="1"/>
  <c r="D273" i="1"/>
  <c r="G273" i="1"/>
  <c r="B274" i="1"/>
  <c r="C274" i="1"/>
  <c r="D274" i="1"/>
  <c r="G274" i="1"/>
  <c r="B275" i="1"/>
  <c r="C275" i="1"/>
  <c r="D275" i="1"/>
  <c r="G275" i="1"/>
  <c r="B276" i="1"/>
  <c r="C276" i="1"/>
  <c r="D276" i="1"/>
  <c r="G276" i="1"/>
  <c r="B277" i="1"/>
  <c r="C277" i="1"/>
  <c r="D277" i="1"/>
  <c r="G277" i="1"/>
  <c r="B278" i="1"/>
  <c r="C278" i="1"/>
  <c r="D278" i="1"/>
  <c r="G278" i="1"/>
  <c r="B281" i="1"/>
  <c r="E105" i="1" s="1"/>
  <c r="C281" i="1"/>
  <c r="M105" i="1" s="1"/>
  <c r="O105" i="1" s="1"/>
  <c r="D281" i="1"/>
  <c r="F105" i="1" s="1"/>
  <c r="L52" i="4" s="1"/>
  <c r="G281" i="1"/>
  <c r="C105" i="1" s="1"/>
  <c r="B282" i="1"/>
  <c r="C282" i="1"/>
  <c r="D282" i="1"/>
  <c r="G282" i="1"/>
  <c r="B283" i="1"/>
  <c r="C283" i="1"/>
  <c r="D283" i="1"/>
  <c r="G283" i="1"/>
  <c r="B284" i="1"/>
  <c r="C284" i="1"/>
  <c r="D284" i="1"/>
  <c r="G284" i="1"/>
  <c r="B285" i="1"/>
  <c r="C285" i="1"/>
  <c r="D285" i="1"/>
  <c r="G285" i="1"/>
  <c r="B286" i="1"/>
  <c r="C286" i="1"/>
  <c r="D286" i="1"/>
  <c r="G286" i="1"/>
  <c r="B287" i="1"/>
  <c r="C287" i="1"/>
  <c r="D287" i="1"/>
  <c r="G287" i="1"/>
  <c r="B288" i="1"/>
  <c r="C288" i="1"/>
  <c r="D288" i="1"/>
  <c r="G288" i="1"/>
  <c r="B289" i="1"/>
  <c r="C289" i="1"/>
  <c r="D289" i="1"/>
  <c r="G289" i="1"/>
  <c r="B290" i="1"/>
  <c r="C290" i="1"/>
  <c r="D290" i="1"/>
  <c r="G290" i="1"/>
  <c r="B291" i="1"/>
  <c r="C291" i="1"/>
  <c r="D291" i="1"/>
  <c r="G291" i="1"/>
  <c r="B292" i="1"/>
  <c r="C292" i="1"/>
  <c r="D292" i="1"/>
  <c r="G292" i="1"/>
  <c r="B293" i="1"/>
  <c r="C293" i="1"/>
  <c r="D293" i="1"/>
  <c r="G293" i="1"/>
  <c r="B294" i="1"/>
  <c r="C294" i="1"/>
  <c r="D294" i="1"/>
  <c r="G294" i="1"/>
  <c r="B295" i="1"/>
  <c r="C295" i="1"/>
  <c r="D295" i="1"/>
  <c r="G295" i="1"/>
  <c r="B296" i="1"/>
  <c r="C296" i="1"/>
  <c r="D296" i="1"/>
  <c r="G296" i="1"/>
  <c r="B297" i="1"/>
  <c r="C297" i="1"/>
  <c r="D297" i="1"/>
  <c r="G297" i="1"/>
  <c r="B298" i="1"/>
  <c r="C298" i="1"/>
  <c r="D298" i="1"/>
  <c r="G298" i="1"/>
  <c r="B299" i="1"/>
  <c r="C299" i="1"/>
  <c r="D299" i="1"/>
  <c r="G299" i="1"/>
  <c r="B300" i="1"/>
  <c r="C300" i="1"/>
  <c r="D300" i="1"/>
  <c r="G300" i="1"/>
  <c r="B301" i="1"/>
  <c r="C301" i="1"/>
  <c r="D301" i="1"/>
  <c r="G301" i="1"/>
  <c r="B302" i="1"/>
  <c r="C302" i="1"/>
  <c r="D302" i="1"/>
  <c r="G302" i="1"/>
  <c r="B303" i="1"/>
  <c r="C303" i="1"/>
  <c r="D303" i="1"/>
  <c r="G303" i="1"/>
  <c r="B304" i="1"/>
  <c r="C304" i="1"/>
  <c r="D304" i="1"/>
  <c r="G304" i="1"/>
  <c r="B305" i="1"/>
  <c r="C305" i="1"/>
  <c r="D305" i="1"/>
  <c r="G305" i="1"/>
  <c r="B306" i="1"/>
  <c r="C306" i="1"/>
  <c r="D306" i="1"/>
  <c r="G306" i="1"/>
  <c r="B307" i="1"/>
  <c r="C307" i="1"/>
  <c r="D307" i="1"/>
  <c r="G307" i="1"/>
  <c r="B308" i="1"/>
  <c r="C308" i="1"/>
  <c r="D308" i="1"/>
  <c r="G308" i="1"/>
  <c r="B311" i="1"/>
  <c r="E106" i="1" s="1"/>
  <c r="C311" i="1"/>
  <c r="M106" i="1" s="1"/>
  <c r="O106" i="1" s="1"/>
  <c r="D311" i="1"/>
  <c r="F106" i="1" s="1"/>
  <c r="L58" i="4" s="1"/>
  <c r="G311" i="1"/>
  <c r="C106" i="1" s="1"/>
  <c r="B312" i="1"/>
  <c r="C312" i="1"/>
  <c r="D312" i="1"/>
  <c r="G312" i="1"/>
  <c r="B313" i="1"/>
  <c r="C313" i="1"/>
  <c r="D313" i="1"/>
  <c r="G313" i="1"/>
  <c r="B314" i="1"/>
  <c r="C314" i="1"/>
  <c r="D314" i="1"/>
  <c r="G314" i="1"/>
  <c r="B315" i="1"/>
  <c r="C315" i="1"/>
  <c r="D315" i="1"/>
  <c r="G315" i="1"/>
  <c r="B316" i="1"/>
  <c r="C316" i="1"/>
  <c r="D316" i="1"/>
  <c r="G316" i="1"/>
  <c r="B317" i="1"/>
  <c r="C317" i="1"/>
  <c r="D317" i="1"/>
  <c r="G317" i="1"/>
  <c r="B318" i="1"/>
  <c r="C318" i="1"/>
  <c r="D318" i="1"/>
  <c r="G318" i="1"/>
  <c r="B319" i="1"/>
  <c r="C319" i="1"/>
  <c r="D319" i="1"/>
  <c r="G319" i="1"/>
  <c r="B320" i="1"/>
  <c r="C320" i="1"/>
  <c r="D320" i="1"/>
  <c r="G320" i="1"/>
  <c r="B321" i="1"/>
  <c r="C321" i="1"/>
  <c r="D321" i="1"/>
  <c r="G321" i="1"/>
  <c r="B322" i="1"/>
  <c r="C322" i="1"/>
  <c r="D322" i="1"/>
  <c r="G322" i="1"/>
  <c r="B323" i="1"/>
  <c r="C323" i="1"/>
  <c r="D323" i="1"/>
  <c r="G323" i="1"/>
  <c r="B324" i="1"/>
  <c r="C324" i="1"/>
  <c r="D324" i="1"/>
  <c r="G324" i="1"/>
  <c r="B325" i="1"/>
  <c r="C325" i="1"/>
  <c r="D325" i="1"/>
  <c r="G325" i="1"/>
  <c r="B326" i="1"/>
  <c r="C326" i="1"/>
  <c r="D326" i="1"/>
  <c r="G326" i="1"/>
  <c r="B327" i="1"/>
  <c r="C327" i="1"/>
  <c r="D327" i="1"/>
  <c r="G327" i="1"/>
  <c r="B328" i="1"/>
  <c r="C328" i="1"/>
  <c r="D328" i="1"/>
  <c r="G328" i="1"/>
  <c r="B329" i="1"/>
  <c r="C329" i="1"/>
  <c r="D329" i="1"/>
  <c r="G329" i="1"/>
  <c r="B330" i="1"/>
  <c r="C330" i="1"/>
  <c r="D330" i="1"/>
  <c r="G330" i="1"/>
  <c r="B331" i="1"/>
  <c r="C331" i="1"/>
  <c r="D331" i="1"/>
  <c r="G331" i="1"/>
  <c r="B332" i="1"/>
  <c r="C332" i="1"/>
  <c r="D332" i="1"/>
  <c r="G332" i="1"/>
  <c r="B333" i="1"/>
  <c r="C333" i="1"/>
  <c r="D333" i="1"/>
  <c r="G333" i="1"/>
  <c r="B334" i="1"/>
  <c r="C334" i="1"/>
  <c r="D334" i="1"/>
  <c r="G334" i="1"/>
  <c r="B335" i="1"/>
  <c r="C335" i="1"/>
  <c r="D335" i="1"/>
  <c r="G335" i="1"/>
  <c r="B336" i="1"/>
  <c r="C336" i="1"/>
  <c r="D336" i="1"/>
  <c r="G336" i="1"/>
  <c r="B337" i="1"/>
  <c r="C337" i="1"/>
  <c r="D337" i="1"/>
  <c r="G337" i="1"/>
  <c r="B338" i="1"/>
  <c r="C338" i="1"/>
  <c r="D338" i="1"/>
  <c r="G338" i="1"/>
  <c r="B341" i="1"/>
  <c r="E107" i="1" s="1"/>
  <c r="C341" i="1"/>
  <c r="M107" i="1" s="1"/>
  <c r="O107" i="1" s="1"/>
  <c r="D341" i="1"/>
  <c r="F107" i="1" s="1"/>
  <c r="L64" i="4" s="1"/>
  <c r="G341" i="1"/>
  <c r="C107" i="1" s="1"/>
  <c r="B342" i="1"/>
  <c r="C342" i="1"/>
  <c r="D342" i="1"/>
  <c r="G342" i="1"/>
  <c r="B343" i="1"/>
  <c r="C343" i="1"/>
  <c r="D343" i="1"/>
  <c r="G343" i="1"/>
  <c r="B344" i="1"/>
  <c r="C344" i="1"/>
  <c r="D344" i="1"/>
  <c r="G344" i="1"/>
  <c r="B345" i="1"/>
  <c r="C345" i="1"/>
  <c r="D345" i="1"/>
  <c r="G345" i="1"/>
  <c r="B346" i="1"/>
  <c r="C346" i="1"/>
  <c r="D346" i="1"/>
  <c r="G346" i="1"/>
  <c r="B347" i="1"/>
  <c r="C347" i="1"/>
  <c r="D347" i="1"/>
  <c r="G347" i="1"/>
  <c r="B348" i="1"/>
  <c r="C348" i="1"/>
  <c r="D348" i="1"/>
  <c r="G348" i="1"/>
  <c r="B349" i="1"/>
  <c r="C349" i="1"/>
  <c r="D349" i="1"/>
  <c r="G349" i="1"/>
  <c r="B350" i="1"/>
  <c r="C350" i="1"/>
  <c r="D350" i="1"/>
  <c r="G350" i="1"/>
  <c r="B351" i="1"/>
  <c r="C351" i="1"/>
  <c r="D351" i="1"/>
  <c r="G351" i="1"/>
  <c r="B352" i="1"/>
  <c r="C352" i="1"/>
  <c r="D352" i="1"/>
  <c r="G352" i="1"/>
  <c r="B353" i="1"/>
  <c r="C353" i="1"/>
  <c r="D353" i="1"/>
  <c r="G353" i="1"/>
  <c r="B354" i="1"/>
  <c r="C354" i="1"/>
  <c r="D354" i="1"/>
  <c r="G354" i="1"/>
  <c r="B355" i="1"/>
  <c r="C355" i="1"/>
  <c r="D355" i="1"/>
  <c r="G355" i="1"/>
  <c r="B356" i="1"/>
  <c r="C356" i="1"/>
  <c r="D356" i="1"/>
  <c r="G356" i="1"/>
  <c r="B357" i="1"/>
  <c r="C357" i="1"/>
  <c r="D357" i="1"/>
  <c r="G357" i="1"/>
  <c r="B358" i="1"/>
  <c r="C358" i="1"/>
  <c r="D358" i="1"/>
  <c r="G358" i="1"/>
  <c r="B359" i="1"/>
  <c r="C359" i="1"/>
  <c r="D359" i="1"/>
  <c r="G359" i="1"/>
  <c r="B360" i="1"/>
  <c r="C360" i="1"/>
  <c r="D360" i="1"/>
  <c r="G360" i="1"/>
  <c r="B361" i="1"/>
  <c r="C361" i="1"/>
  <c r="D361" i="1"/>
  <c r="G361" i="1"/>
  <c r="B362" i="1"/>
  <c r="C362" i="1"/>
  <c r="D362" i="1"/>
  <c r="G362" i="1"/>
  <c r="B363" i="1"/>
  <c r="C363" i="1"/>
  <c r="D363" i="1"/>
  <c r="G363" i="1"/>
  <c r="B364" i="1"/>
  <c r="C364" i="1"/>
  <c r="D364" i="1"/>
  <c r="G364" i="1"/>
  <c r="B365" i="1"/>
  <c r="C365" i="1"/>
  <c r="D365" i="1"/>
  <c r="G365" i="1"/>
  <c r="B366" i="1"/>
  <c r="C366" i="1"/>
  <c r="D366" i="1"/>
  <c r="G366" i="1"/>
  <c r="B367" i="1"/>
  <c r="C367" i="1"/>
  <c r="D367" i="1"/>
  <c r="G367" i="1"/>
  <c r="B368" i="1"/>
  <c r="C368" i="1"/>
  <c r="D368" i="1"/>
  <c r="G368" i="1"/>
  <c r="B371" i="1"/>
  <c r="E108" i="1" s="1"/>
  <c r="C371" i="1"/>
  <c r="M108" i="1" s="1"/>
  <c r="O108" i="1" s="1"/>
  <c r="D371" i="1"/>
  <c r="F108" i="1" s="1"/>
  <c r="L70" i="4" s="1"/>
  <c r="G371" i="1"/>
  <c r="C108" i="1" s="1"/>
  <c r="B372" i="1"/>
  <c r="C372" i="1"/>
  <c r="D372" i="1"/>
  <c r="G372" i="1"/>
  <c r="B373" i="1"/>
  <c r="C373" i="1"/>
  <c r="D373" i="1"/>
  <c r="G373" i="1"/>
  <c r="B374" i="1"/>
  <c r="C374" i="1"/>
  <c r="D374" i="1"/>
  <c r="G374" i="1"/>
  <c r="B375" i="1"/>
  <c r="C375" i="1"/>
  <c r="D375" i="1"/>
  <c r="G375" i="1"/>
  <c r="B376" i="1"/>
  <c r="C376" i="1"/>
  <c r="D376" i="1"/>
  <c r="G376" i="1"/>
  <c r="B377" i="1"/>
  <c r="C377" i="1"/>
  <c r="D377" i="1"/>
  <c r="G377" i="1"/>
  <c r="B378" i="1"/>
  <c r="C378" i="1"/>
  <c r="D378" i="1"/>
  <c r="G378" i="1"/>
  <c r="B379" i="1"/>
  <c r="C379" i="1"/>
  <c r="D379" i="1"/>
  <c r="G379" i="1"/>
  <c r="B380" i="1"/>
  <c r="C380" i="1"/>
  <c r="D380" i="1"/>
  <c r="G380" i="1"/>
  <c r="B381" i="1"/>
  <c r="C381" i="1"/>
  <c r="D381" i="1"/>
  <c r="G381" i="1"/>
  <c r="B382" i="1"/>
  <c r="C382" i="1"/>
  <c r="D382" i="1"/>
  <c r="G382" i="1"/>
  <c r="B383" i="1"/>
  <c r="C383" i="1"/>
  <c r="D383" i="1"/>
  <c r="G383" i="1"/>
  <c r="B384" i="1"/>
  <c r="C384" i="1"/>
  <c r="D384" i="1"/>
  <c r="G384" i="1"/>
  <c r="B385" i="1"/>
  <c r="C385" i="1"/>
  <c r="D385" i="1"/>
  <c r="G385" i="1"/>
  <c r="B386" i="1"/>
  <c r="C386" i="1"/>
  <c r="D386" i="1"/>
  <c r="G386" i="1"/>
  <c r="B387" i="1"/>
  <c r="C387" i="1"/>
  <c r="D387" i="1"/>
  <c r="G387" i="1"/>
  <c r="B388" i="1"/>
  <c r="C388" i="1"/>
  <c r="D388" i="1"/>
  <c r="G388" i="1"/>
  <c r="B389" i="1"/>
  <c r="C389" i="1"/>
  <c r="D389" i="1"/>
  <c r="G389" i="1"/>
  <c r="B390" i="1"/>
  <c r="C390" i="1"/>
  <c r="D390" i="1"/>
  <c r="G390" i="1"/>
  <c r="B391" i="1"/>
  <c r="C391" i="1"/>
  <c r="D391" i="1"/>
  <c r="G391" i="1"/>
  <c r="B392" i="1"/>
  <c r="C392" i="1"/>
  <c r="D392" i="1"/>
  <c r="G392" i="1"/>
  <c r="B393" i="1"/>
  <c r="C393" i="1"/>
  <c r="D393" i="1"/>
  <c r="G393" i="1"/>
  <c r="B394" i="1"/>
  <c r="C394" i="1"/>
  <c r="D394" i="1"/>
  <c r="G394" i="1"/>
  <c r="B395" i="1"/>
  <c r="C395" i="1"/>
  <c r="D395" i="1"/>
  <c r="G395" i="1"/>
  <c r="B396" i="1"/>
  <c r="C396" i="1"/>
  <c r="D396" i="1"/>
  <c r="G396" i="1"/>
  <c r="B397" i="1"/>
  <c r="C397" i="1"/>
  <c r="D397" i="1"/>
  <c r="G397" i="1"/>
  <c r="B398" i="1"/>
  <c r="C398" i="1"/>
  <c r="D398" i="1"/>
  <c r="G398" i="1"/>
  <c r="B401" i="1"/>
  <c r="E109" i="1" s="1"/>
  <c r="C401" i="1"/>
  <c r="M109" i="1" s="1"/>
  <c r="O109" i="1" s="1"/>
  <c r="D401" i="1"/>
  <c r="F109" i="1" s="1"/>
  <c r="L76" i="4" s="1"/>
  <c r="G401" i="1"/>
  <c r="C109" i="1" s="1"/>
  <c r="B402" i="1"/>
  <c r="C402" i="1"/>
  <c r="D402" i="1"/>
  <c r="G402" i="1"/>
  <c r="B403" i="1"/>
  <c r="C403" i="1"/>
  <c r="D403" i="1"/>
  <c r="G403" i="1"/>
  <c r="B404" i="1"/>
  <c r="C404" i="1"/>
  <c r="D404" i="1"/>
  <c r="G404" i="1"/>
  <c r="B405" i="1"/>
  <c r="C405" i="1"/>
  <c r="D405" i="1"/>
  <c r="G405" i="1"/>
  <c r="B406" i="1"/>
  <c r="C406" i="1"/>
  <c r="D406" i="1"/>
  <c r="G406" i="1"/>
  <c r="B407" i="1"/>
  <c r="C407" i="1"/>
  <c r="D407" i="1"/>
  <c r="G407" i="1"/>
  <c r="B408" i="1"/>
  <c r="C408" i="1"/>
  <c r="D408" i="1"/>
  <c r="G408" i="1"/>
  <c r="B409" i="1"/>
  <c r="C409" i="1"/>
  <c r="D409" i="1"/>
  <c r="G409" i="1"/>
  <c r="B410" i="1"/>
  <c r="C410" i="1"/>
  <c r="D410" i="1"/>
  <c r="G410" i="1"/>
  <c r="B411" i="1"/>
  <c r="C411" i="1"/>
  <c r="D411" i="1"/>
  <c r="G411" i="1"/>
  <c r="B412" i="1"/>
  <c r="C412" i="1"/>
  <c r="D412" i="1"/>
  <c r="G412" i="1"/>
  <c r="B413" i="1"/>
  <c r="C413" i="1"/>
  <c r="D413" i="1"/>
  <c r="G413" i="1"/>
  <c r="B414" i="1"/>
  <c r="C414" i="1"/>
  <c r="D414" i="1"/>
  <c r="G414" i="1"/>
  <c r="B415" i="1"/>
  <c r="C415" i="1"/>
  <c r="D415" i="1"/>
  <c r="G415" i="1"/>
  <c r="B416" i="1"/>
  <c r="C416" i="1"/>
  <c r="D416" i="1"/>
  <c r="G416" i="1"/>
  <c r="B417" i="1"/>
  <c r="C417" i="1"/>
  <c r="D417" i="1"/>
  <c r="G417" i="1"/>
  <c r="B418" i="1"/>
  <c r="C418" i="1"/>
  <c r="D418" i="1"/>
  <c r="G418" i="1"/>
  <c r="B419" i="1"/>
  <c r="C419" i="1"/>
  <c r="D419" i="1"/>
  <c r="G419" i="1"/>
  <c r="B420" i="1"/>
  <c r="C420" i="1"/>
  <c r="D420" i="1"/>
  <c r="G420" i="1"/>
  <c r="B421" i="1"/>
  <c r="C421" i="1"/>
  <c r="D421" i="1"/>
  <c r="G421" i="1"/>
  <c r="B422" i="1"/>
  <c r="C422" i="1"/>
  <c r="D422" i="1"/>
  <c r="G422" i="1"/>
  <c r="B423" i="1"/>
  <c r="C423" i="1"/>
  <c r="D423" i="1"/>
  <c r="G423" i="1"/>
  <c r="B424" i="1"/>
  <c r="C424" i="1"/>
  <c r="D424" i="1"/>
  <c r="G424" i="1"/>
  <c r="B425" i="1"/>
  <c r="C425" i="1"/>
  <c r="D425" i="1"/>
  <c r="G425" i="1"/>
  <c r="B426" i="1"/>
  <c r="C426" i="1"/>
  <c r="D426" i="1"/>
  <c r="G426" i="1"/>
  <c r="B427" i="1"/>
  <c r="C427" i="1"/>
  <c r="D427" i="1"/>
  <c r="G427" i="1"/>
  <c r="B428" i="1"/>
  <c r="C428" i="1"/>
  <c r="D428" i="1"/>
  <c r="G428" i="1"/>
  <c r="B431" i="1"/>
  <c r="E110" i="1" s="1"/>
  <c r="C431" i="1"/>
  <c r="M110" i="1" s="1"/>
  <c r="O110" i="1" s="1"/>
  <c r="D431" i="1"/>
  <c r="F110" i="1" s="1"/>
  <c r="L82" i="4" s="1"/>
  <c r="G431" i="1"/>
  <c r="C110" i="1" s="1"/>
  <c r="B432" i="1"/>
  <c r="C432" i="1"/>
  <c r="D432" i="1"/>
  <c r="G432" i="1"/>
  <c r="B433" i="1"/>
  <c r="C433" i="1"/>
  <c r="D433" i="1"/>
  <c r="G433" i="1"/>
  <c r="B434" i="1"/>
  <c r="C434" i="1"/>
  <c r="D434" i="1"/>
  <c r="G434" i="1"/>
  <c r="B435" i="1"/>
  <c r="C435" i="1"/>
  <c r="D435" i="1"/>
  <c r="G435" i="1"/>
  <c r="B436" i="1"/>
  <c r="C436" i="1"/>
  <c r="D436" i="1"/>
  <c r="G436" i="1"/>
  <c r="B437" i="1"/>
  <c r="C437" i="1"/>
  <c r="D437" i="1"/>
  <c r="G437" i="1"/>
  <c r="B438" i="1"/>
  <c r="C438" i="1"/>
  <c r="D438" i="1"/>
  <c r="G438" i="1"/>
  <c r="B439" i="1"/>
  <c r="C439" i="1"/>
  <c r="D439" i="1"/>
  <c r="G439" i="1"/>
  <c r="B440" i="1"/>
  <c r="C440" i="1"/>
  <c r="D440" i="1"/>
  <c r="G440" i="1"/>
  <c r="B441" i="1"/>
  <c r="C441" i="1"/>
  <c r="D441" i="1"/>
  <c r="G441" i="1"/>
  <c r="B442" i="1"/>
  <c r="C442" i="1"/>
  <c r="D442" i="1"/>
  <c r="G442" i="1"/>
  <c r="B443" i="1"/>
  <c r="C443" i="1"/>
  <c r="D443" i="1"/>
  <c r="G443" i="1"/>
  <c r="B444" i="1"/>
  <c r="C444" i="1"/>
  <c r="D444" i="1"/>
  <c r="G444" i="1"/>
  <c r="B445" i="1"/>
  <c r="C445" i="1"/>
  <c r="D445" i="1"/>
  <c r="G445" i="1"/>
  <c r="B446" i="1"/>
  <c r="C446" i="1"/>
  <c r="D446" i="1"/>
  <c r="G446" i="1"/>
  <c r="B447" i="1"/>
  <c r="C447" i="1"/>
  <c r="D447" i="1"/>
  <c r="G447" i="1"/>
  <c r="B448" i="1"/>
  <c r="C448" i="1"/>
  <c r="D448" i="1"/>
  <c r="G448" i="1"/>
  <c r="B449" i="1"/>
  <c r="C449" i="1"/>
  <c r="D449" i="1"/>
  <c r="G449" i="1"/>
  <c r="B450" i="1"/>
  <c r="C450" i="1"/>
  <c r="D450" i="1"/>
  <c r="G450" i="1"/>
  <c r="B451" i="1"/>
  <c r="C451" i="1"/>
  <c r="D451" i="1"/>
  <c r="G451" i="1"/>
  <c r="B452" i="1"/>
  <c r="C452" i="1"/>
  <c r="D452" i="1"/>
  <c r="G452" i="1"/>
  <c r="B453" i="1"/>
  <c r="C453" i="1"/>
  <c r="D453" i="1"/>
  <c r="G453" i="1"/>
  <c r="B454" i="1"/>
  <c r="C454" i="1"/>
  <c r="D454" i="1"/>
  <c r="G454" i="1"/>
  <c r="B455" i="1"/>
  <c r="C455" i="1"/>
  <c r="D455" i="1"/>
  <c r="G455" i="1"/>
  <c r="B456" i="1"/>
  <c r="C456" i="1"/>
  <c r="D456" i="1"/>
  <c r="G456" i="1"/>
  <c r="B457" i="1"/>
  <c r="C457" i="1"/>
  <c r="D457" i="1"/>
  <c r="G457" i="1"/>
  <c r="B458" i="1"/>
  <c r="C458" i="1"/>
  <c r="D458" i="1"/>
  <c r="G458" i="1"/>
  <c r="B461" i="1"/>
  <c r="E111" i="1" s="1"/>
  <c r="C461" i="1"/>
  <c r="M111" i="1" s="1"/>
  <c r="O111" i="1" s="1"/>
  <c r="D461" i="1"/>
  <c r="F111" i="1" s="1"/>
  <c r="L88" i="4" s="1"/>
  <c r="G461" i="1"/>
  <c r="C111" i="1" s="1"/>
  <c r="B462" i="1"/>
  <c r="C462" i="1"/>
  <c r="D462" i="1"/>
  <c r="G462" i="1"/>
  <c r="B463" i="1"/>
  <c r="C463" i="1"/>
  <c r="D463" i="1"/>
  <c r="G463" i="1"/>
  <c r="B464" i="1"/>
  <c r="C464" i="1"/>
  <c r="D464" i="1"/>
  <c r="G464" i="1"/>
  <c r="B465" i="1"/>
  <c r="C465" i="1"/>
  <c r="D465" i="1"/>
  <c r="G465" i="1"/>
  <c r="B466" i="1"/>
  <c r="C466" i="1"/>
  <c r="D466" i="1"/>
  <c r="G466" i="1"/>
  <c r="B467" i="1"/>
  <c r="C467" i="1"/>
  <c r="D467" i="1"/>
  <c r="G467" i="1"/>
  <c r="B468" i="1"/>
  <c r="C468" i="1"/>
  <c r="D468" i="1"/>
  <c r="G468" i="1"/>
  <c r="B469" i="1"/>
  <c r="C469" i="1"/>
  <c r="D469" i="1"/>
  <c r="G469" i="1"/>
  <c r="B470" i="1"/>
  <c r="C470" i="1"/>
  <c r="D470" i="1"/>
  <c r="G470" i="1"/>
  <c r="B471" i="1"/>
  <c r="C471" i="1"/>
  <c r="D471" i="1"/>
  <c r="G471" i="1"/>
  <c r="B472" i="1"/>
  <c r="C472" i="1"/>
  <c r="D472" i="1"/>
  <c r="G472" i="1"/>
  <c r="B473" i="1"/>
  <c r="C473" i="1"/>
  <c r="D473" i="1"/>
  <c r="G473" i="1"/>
  <c r="B474" i="1"/>
  <c r="C474" i="1"/>
  <c r="D474" i="1"/>
  <c r="G474" i="1"/>
  <c r="B475" i="1"/>
  <c r="C475" i="1"/>
  <c r="D475" i="1"/>
  <c r="G475" i="1"/>
  <c r="B476" i="1"/>
  <c r="C476" i="1"/>
  <c r="D476" i="1"/>
  <c r="G476" i="1"/>
  <c r="B477" i="1"/>
  <c r="C477" i="1"/>
  <c r="D477" i="1"/>
  <c r="G477" i="1"/>
  <c r="B478" i="1"/>
  <c r="C478" i="1"/>
  <c r="D478" i="1"/>
  <c r="G478" i="1"/>
  <c r="B479" i="1"/>
  <c r="C479" i="1"/>
  <c r="D479" i="1"/>
  <c r="G479" i="1"/>
  <c r="B480" i="1"/>
  <c r="C480" i="1"/>
  <c r="D480" i="1"/>
  <c r="G480" i="1"/>
  <c r="B481" i="1"/>
  <c r="C481" i="1"/>
  <c r="D481" i="1"/>
  <c r="G481" i="1"/>
  <c r="B482" i="1"/>
  <c r="C482" i="1"/>
  <c r="D482" i="1"/>
  <c r="G482" i="1"/>
  <c r="B483" i="1"/>
  <c r="C483" i="1"/>
  <c r="D483" i="1"/>
  <c r="G483" i="1"/>
  <c r="B484" i="1"/>
  <c r="C484" i="1"/>
  <c r="D484" i="1"/>
  <c r="G484" i="1"/>
  <c r="B485" i="1"/>
  <c r="C485" i="1"/>
  <c r="D485" i="1"/>
  <c r="G485" i="1"/>
  <c r="B486" i="1"/>
  <c r="C486" i="1"/>
  <c r="D486" i="1"/>
  <c r="G486" i="1"/>
  <c r="B487" i="1"/>
  <c r="C487" i="1"/>
  <c r="D487" i="1"/>
  <c r="G487" i="1"/>
  <c r="B488" i="1"/>
  <c r="C488" i="1"/>
  <c r="D488" i="1"/>
  <c r="G488" i="1"/>
  <c r="B491" i="1"/>
  <c r="E112" i="1" s="1"/>
  <c r="C491" i="1"/>
  <c r="M112" i="1" s="1"/>
  <c r="O112" i="1" s="1"/>
  <c r="D491" i="1"/>
  <c r="F112" i="1" s="1"/>
  <c r="L94" i="4" s="1"/>
  <c r="G491" i="1"/>
  <c r="C112" i="1" s="1"/>
  <c r="B492" i="1"/>
  <c r="C492" i="1"/>
  <c r="D492" i="1"/>
  <c r="G492" i="1"/>
  <c r="B493" i="1"/>
  <c r="C493" i="1"/>
  <c r="D493" i="1"/>
  <c r="G493" i="1"/>
  <c r="B494" i="1"/>
  <c r="C494" i="1"/>
  <c r="D494" i="1"/>
  <c r="G494" i="1"/>
  <c r="B495" i="1"/>
  <c r="C495" i="1"/>
  <c r="D495" i="1"/>
  <c r="G495" i="1"/>
  <c r="B496" i="1"/>
  <c r="C496" i="1"/>
  <c r="D496" i="1"/>
  <c r="G496" i="1"/>
  <c r="B497" i="1"/>
  <c r="C497" i="1"/>
  <c r="D497" i="1"/>
  <c r="G497" i="1"/>
  <c r="B498" i="1"/>
  <c r="C498" i="1"/>
  <c r="D498" i="1"/>
  <c r="G498" i="1"/>
  <c r="B499" i="1"/>
  <c r="C499" i="1"/>
  <c r="D499" i="1"/>
  <c r="G499" i="1"/>
  <c r="B500" i="1"/>
  <c r="C500" i="1"/>
  <c r="D500" i="1"/>
  <c r="G500" i="1"/>
  <c r="B501" i="1"/>
  <c r="C501" i="1"/>
  <c r="D501" i="1"/>
  <c r="G501" i="1"/>
  <c r="B502" i="1"/>
  <c r="C502" i="1"/>
  <c r="D502" i="1"/>
  <c r="G502" i="1"/>
  <c r="B503" i="1"/>
  <c r="C503" i="1"/>
  <c r="D503" i="1"/>
  <c r="G503" i="1"/>
  <c r="B504" i="1"/>
  <c r="C504" i="1"/>
  <c r="D504" i="1"/>
  <c r="G504" i="1"/>
  <c r="B505" i="1"/>
  <c r="C505" i="1"/>
  <c r="D505" i="1"/>
  <c r="G505" i="1"/>
  <c r="B506" i="1"/>
  <c r="C506" i="1"/>
  <c r="D506" i="1"/>
  <c r="G506" i="1"/>
  <c r="B507" i="1"/>
  <c r="C507" i="1"/>
  <c r="D507" i="1"/>
  <c r="G507" i="1"/>
  <c r="B508" i="1"/>
  <c r="C508" i="1"/>
  <c r="D508" i="1"/>
  <c r="G508" i="1"/>
  <c r="B509" i="1"/>
  <c r="C509" i="1"/>
  <c r="D509" i="1"/>
  <c r="G509" i="1"/>
  <c r="B510" i="1"/>
  <c r="C510" i="1"/>
  <c r="D510" i="1"/>
  <c r="G510" i="1"/>
  <c r="B511" i="1"/>
  <c r="C511" i="1"/>
  <c r="D511" i="1"/>
  <c r="G511" i="1"/>
  <c r="B512" i="1"/>
  <c r="C512" i="1"/>
  <c r="D512" i="1"/>
  <c r="G512" i="1"/>
  <c r="B513" i="1"/>
  <c r="C513" i="1"/>
  <c r="D513" i="1"/>
  <c r="G513" i="1"/>
  <c r="B514" i="1"/>
  <c r="C514" i="1"/>
  <c r="D514" i="1"/>
  <c r="G514" i="1"/>
  <c r="B515" i="1"/>
  <c r="C515" i="1"/>
  <c r="D515" i="1"/>
  <c r="G515" i="1"/>
  <c r="B516" i="1"/>
  <c r="C516" i="1"/>
  <c r="D516" i="1"/>
  <c r="G516" i="1"/>
  <c r="B517" i="1"/>
  <c r="C517" i="1"/>
  <c r="D517" i="1"/>
  <c r="G517" i="1"/>
  <c r="B518" i="1"/>
  <c r="C518" i="1"/>
  <c r="D518" i="1"/>
  <c r="G518" i="1"/>
  <c r="B521" i="1"/>
  <c r="E113" i="1" s="1"/>
  <c r="C521" i="1"/>
  <c r="M113" i="1" s="1"/>
  <c r="O113" i="1" s="1"/>
  <c r="D521" i="1"/>
  <c r="F113" i="1" s="1"/>
  <c r="L100" i="4" s="1"/>
  <c r="G521" i="1"/>
  <c r="C113" i="1" s="1"/>
  <c r="B522" i="1"/>
  <c r="C522" i="1"/>
  <c r="D522" i="1"/>
  <c r="G522" i="1"/>
  <c r="B523" i="1"/>
  <c r="C523" i="1"/>
  <c r="D523" i="1"/>
  <c r="G523" i="1"/>
  <c r="B524" i="1"/>
  <c r="C524" i="1"/>
  <c r="D524" i="1"/>
  <c r="G524" i="1"/>
  <c r="B525" i="1"/>
  <c r="C525" i="1"/>
  <c r="D525" i="1"/>
  <c r="G525" i="1"/>
  <c r="B526" i="1"/>
  <c r="C526" i="1"/>
  <c r="D526" i="1"/>
  <c r="G526" i="1"/>
  <c r="B527" i="1"/>
  <c r="C527" i="1"/>
  <c r="D527" i="1"/>
  <c r="G527" i="1"/>
  <c r="B528" i="1"/>
  <c r="C528" i="1"/>
  <c r="D528" i="1"/>
  <c r="G528" i="1"/>
  <c r="B529" i="1"/>
  <c r="C529" i="1"/>
  <c r="D529" i="1"/>
  <c r="G529" i="1"/>
  <c r="B530" i="1"/>
  <c r="C530" i="1"/>
  <c r="D530" i="1"/>
  <c r="G530" i="1"/>
  <c r="B531" i="1"/>
  <c r="C531" i="1"/>
  <c r="D531" i="1"/>
  <c r="G531" i="1"/>
  <c r="B532" i="1"/>
  <c r="C532" i="1"/>
  <c r="D532" i="1"/>
  <c r="G532" i="1"/>
  <c r="B533" i="1"/>
  <c r="C533" i="1"/>
  <c r="D533" i="1"/>
  <c r="G533" i="1"/>
  <c r="B534" i="1"/>
  <c r="C534" i="1"/>
  <c r="D534" i="1"/>
  <c r="G534" i="1"/>
  <c r="B535" i="1"/>
  <c r="C535" i="1"/>
  <c r="D535" i="1"/>
  <c r="G535" i="1"/>
  <c r="B536" i="1"/>
  <c r="C536" i="1"/>
  <c r="D536" i="1"/>
  <c r="G536" i="1"/>
  <c r="B537" i="1"/>
  <c r="C537" i="1"/>
  <c r="D537" i="1"/>
  <c r="G537" i="1"/>
  <c r="B538" i="1"/>
  <c r="C538" i="1"/>
  <c r="D538" i="1"/>
  <c r="G538" i="1"/>
  <c r="B539" i="1"/>
  <c r="C539" i="1"/>
  <c r="D539" i="1"/>
  <c r="G539" i="1"/>
  <c r="B540" i="1"/>
  <c r="C540" i="1"/>
  <c r="D540" i="1"/>
  <c r="G540" i="1"/>
  <c r="B541" i="1"/>
  <c r="C541" i="1"/>
  <c r="D541" i="1"/>
  <c r="G541" i="1"/>
  <c r="B542" i="1"/>
  <c r="C542" i="1"/>
  <c r="D542" i="1"/>
  <c r="G542" i="1"/>
  <c r="B543" i="1"/>
  <c r="C543" i="1"/>
  <c r="D543" i="1"/>
  <c r="G543" i="1"/>
  <c r="B544" i="1"/>
  <c r="C544" i="1"/>
  <c r="D544" i="1"/>
  <c r="G544" i="1"/>
  <c r="B545" i="1"/>
  <c r="C545" i="1"/>
  <c r="D545" i="1"/>
  <c r="G545" i="1"/>
  <c r="B546" i="1"/>
  <c r="C546" i="1"/>
  <c r="D546" i="1"/>
  <c r="G546" i="1"/>
  <c r="B547" i="1"/>
  <c r="C547" i="1"/>
  <c r="D547" i="1"/>
  <c r="G547" i="1"/>
  <c r="B548" i="1"/>
  <c r="C548" i="1"/>
  <c r="D548" i="1"/>
  <c r="G548" i="1"/>
  <c r="B551" i="1"/>
  <c r="E114" i="1" s="1"/>
  <c r="C551" i="1"/>
  <c r="M114" i="1" s="1"/>
  <c r="O114" i="1" s="1"/>
  <c r="D551" i="1"/>
  <c r="F114" i="1" s="1"/>
  <c r="L106" i="4" s="1"/>
  <c r="G551" i="1"/>
  <c r="C114" i="1" s="1"/>
  <c r="B552" i="1"/>
  <c r="C552" i="1"/>
  <c r="D552" i="1"/>
  <c r="G552" i="1"/>
  <c r="B553" i="1"/>
  <c r="C553" i="1"/>
  <c r="D553" i="1"/>
  <c r="G553" i="1"/>
  <c r="B554" i="1"/>
  <c r="C554" i="1"/>
  <c r="D554" i="1"/>
  <c r="G554" i="1"/>
  <c r="B555" i="1"/>
  <c r="C555" i="1"/>
  <c r="D555" i="1"/>
  <c r="G555" i="1"/>
  <c r="B556" i="1"/>
  <c r="C556" i="1"/>
  <c r="D556" i="1"/>
  <c r="G556" i="1"/>
  <c r="B557" i="1"/>
  <c r="C557" i="1"/>
  <c r="D557" i="1"/>
  <c r="G557" i="1"/>
  <c r="B558" i="1"/>
  <c r="C558" i="1"/>
  <c r="D558" i="1"/>
  <c r="G558" i="1"/>
  <c r="B559" i="1"/>
  <c r="C559" i="1"/>
  <c r="D559" i="1"/>
  <c r="G559" i="1"/>
  <c r="B560" i="1"/>
  <c r="C560" i="1"/>
  <c r="D560" i="1"/>
  <c r="G560" i="1"/>
  <c r="B561" i="1"/>
  <c r="C561" i="1"/>
  <c r="D561" i="1"/>
  <c r="G561" i="1"/>
  <c r="B562" i="1"/>
  <c r="C562" i="1"/>
  <c r="D562" i="1"/>
  <c r="G562" i="1"/>
  <c r="B563" i="1"/>
  <c r="C563" i="1"/>
  <c r="D563" i="1"/>
  <c r="G563" i="1"/>
  <c r="B564" i="1"/>
  <c r="C564" i="1"/>
  <c r="D564" i="1"/>
  <c r="G564" i="1"/>
  <c r="B565" i="1"/>
  <c r="C565" i="1"/>
  <c r="D565" i="1"/>
  <c r="G565" i="1"/>
  <c r="B566" i="1"/>
  <c r="C566" i="1"/>
  <c r="D566" i="1"/>
  <c r="G566" i="1"/>
  <c r="B567" i="1"/>
  <c r="C567" i="1"/>
  <c r="D567" i="1"/>
  <c r="G567" i="1"/>
  <c r="B568" i="1"/>
  <c r="C568" i="1"/>
  <c r="D568" i="1"/>
  <c r="G568" i="1"/>
  <c r="B569" i="1"/>
  <c r="C569" i="1"/>
  <c r="D569" i="1"/>
  <c r="G569" i="1"/>
  <c r="B570" i="1"/>
  <c r="C570" i="1"/>
  <c r="D570" i="1"/>
  <c r="G570" i="1"/>
  <c r="B571" i="1"/>
  <c r="C571" i="1"/>
  <c r="D571" i="1"/>
  <c r="G571" i="1"/>
  <c r="B572" i="1"/>
  <c r="C572" i="1"/>
  <c r="D572" i="1"/>
  <c r="G572" i="1"/>
  <c r="B573" i="1"/>
  <c r="C573" i="1"/>
  <c r="D573" i="1"/>
  <c r="G573" i="1"/>
  <c r="B574" i="1"/>
  <c r="C574" i="1"/>
  <c r="D574" i="1"/>
  <c r="G574" i="1"/>
  <c r="B575" i="1"/>
  <c r="C575" i="1"/>
  <c r="D575" i="1"/>
  <c r="G575" i="1"/>
  <c r="B576" i="1"/>
  <c r="C576" i="1"/>
  <c r="D576" i="1"/>
  <c r="G576" i="1"/>
  <c r="B577" i="1"/>
  <c r="C577" i="1"/>
  <c r="D577" i="1"/>
  <c r="G577" i="1"/>
  <c r="B578" i="1"/>
  <c r="C578" i="1"/>
  <c r="D578" i="1"/>
  <c r="G578" i="1"/>
  <c r="B581" i="1"/>
  <c r="E115" i="1" s="1"/>
  <c r="C581" i="1"/>
  <c r="M115" i="1" s="1"/>
  <c r="O115" i="1" s="1"/>
  <c r="D581" i="1"/>
  <c r="F115" i="1" s="1"/>
  <c r="L112" i="4" s="1"/>
  <c r="G581" i="1"/>
  <c r="C115" i="1" s="1"/>
  <c r="B582" i="1"/>
  <c r="C582" i="1"/>
  <c r="D582" i="1"/>
  <c r="G582" i="1"/>
  <c r="B583" i="1"/>
  <c r="C583" i="1"/>
  <c r="D583" i="1"/>
  <c r="G583" i="1"/>
  <c r="B584" i="1"/>
  <c r="C584" i="1"/>
  <c r="D584" i="1"/>
  <c r="G584" i="1"/>
  <c r="B585" i="1"/>
  <c r="C585" i="1"/>
  <c r="D585" i="1"/>
  <c r="G585" i="1"/>
  <c r="B586" i="1"/>
  <c r="C586" i="1"/>
  <c r="D586" i="1"/>
  <c r="G586" i="1"/>
  <c r="B587" i="1"/>
  <c r="C587" i="1"/>
  <c r="D587" i="1"/>
  <c r="G587" i="1"/>
  <c r="B588" i="1"/>
  <c r="C588" i="1"/>
  <c r="D588" i="1"/>
  <c r="G588" i="1"/>
  <c r="B589" i="1"/>
  <c r="C589" i="1"/>
  <c r="D589" i="1"/>
  <c r="G589" i="1"/>
  <c r="B590" i="1"/>
  <c r="C590" i="1"/>
  <c r="D590" i="1"/>
  <c r="G590" i="1"/>
  <c r="B591" i="1"/>
  <c r="C591" i="1"/>
  <c r="D591" i="1"/>
  <c r="G591" i="1"/>
  <c r="B592" i="1"/>
  <c r="C592" i="1"/>
  <c r="D592" i="1"/>
  <c r="G592" i="1"/>
  <c r="B593" i="1"/>
  <c r="C593" i="1"/>
  <c r="D593" i="1"/>
  <c r="G593" i="1"/>
  <c r="B594" i="1"/>
  <c r="C594" i="1"/>
  <c r="D594" i="1"/>
  <c r="G594" i="1"/>
  <c r="B595" i="1"/>
  <c r="C595" i="1"/>
  <c r="D595" i="1"/>
  <c r="G595" i="1"/>
  <c r="B596" i="1"/>
  <c r="C596" i="1"/>
  <c r="D596" i="1"/>
  <c r="G596" i="1"/>
  <c r="B597" i="1"/>
  <c r="C597" i="1"/>
  <c r="D597" i="1"/>
  <c r="G597" i="1"/>
  <c r="B598" i="1"/>
  <c r="C598" i="1"/>
  <c r="D598" i="1"/>
  <c r="G598" i="1"/>
  <c r="B599" i="1"/>
  <c r="C599" i="1"/>
  <c r="D599" i="1"/>
  <c r="G599" i="1"/>
  <c r="B600" i="1"/>
  <c r="C600" i="1"/>
  <c r="D600" i="1"/>
  <c r="G600" i="1"/>
  <c r="B601" i="1"/>
  <c r="C601" i="1"/>
  <c r="D601" i="1"/>
  <c r="G601" i="1"/>
  <c r="B602" i="1"/>
  <c r="C602" i="1"/>
  <c r="D602" i="1"/>
  <c r="G602" i="1"/>
  <c r="B603" i="1"/>
  <c r="C603" i="1"/>
  <c r="D603" i="1"/>
  <c r="G603" i="1"/>
  <c r="B604" i="1"/>
  <c r="C604" i="1"/>
  <c r="D604" i="1"/>
  <c r="G604" i="1"/>
  <c r="B605" i="1"/>
  <c r="C605" i="1"/>
  <c r="D605" i="1"/>
  <c r="G605" i="1"/>
  <c r="B606" i="1"/>
  <c r="C606" i="1"/>
  <c r="D606" i="1"/>
  <c r="G606" i="1"/>
  <c r="B607" i="1"/>
  <c r="C607" i="1"/>
  <c r="D607" i="1"/>
  <c r="G607" i="1"/>
  <c r="B608" i="1"/>
  <c r="C608" i="1"/>
  <c r="D608" i="1"/>
  <c r="G608" i="1"/>
  <c r="B611" i="1"/>
  <c r="E116" i="1" s="1"/>
  <c r="C611" i="1"/>
  <c r="M116" i="1" s="1"/>
  <c r="O116" i="1" s="1"/>
  <c r="D611" i="1"/>
  <c r="F116" i="1" s="1"/>
  <c r="L118" i="4" s="1"/>
  <c r="G611" i="1"/>
  <c r="C116" i="1" s="1"/>
  <c r="B612" i="1"/>
  <c r="C612" i="1"/>
  <c r="D612" i="1"/>
  <c r="G612" i="1"/>
  <c r="B613" i="1"/>
  <c r="C613" i="1"/>
  <c r="D613" i="1"/>
  <c r="G613" i="1"/>
  <c r="B614" i="1"/>
  <c r="C614" i="1"/>
  <c r="D614" i="1"/>
  <c r="G614" i="1"/>
  <c r="B615" i="1"/>
  <c r="C615" i="1"/>
  <c r="D615" i="1"/>
  <c r="G615" i="1"/>
  <c r="B616" i="1"/>
  <c r="C616" i="1"/>
  <c r="D616" i="1"/>
  <c r="G616" i="1"/>
  <c r="B617" i="1"/>
  <c r="C617" i="1"/>
  <c r="D617" i="1"/>
  <c r="G617" i="1"/>
  <c r="B618" i="1"/>
  <c r="C618" i="1"/>
  <c r="D618" i="1"/>
  <c r="G618" i="1"/>
  <c r="B619" i="1"/>
  <c r="C619" i="1"/>
  <c r="D619" i="1"/>
  <c r="G619" i="1"/>
  <c r="B620" i="1"/>
  <c r="C620" i="1"/>
  <c r="D620" i="1"/>
  <c r="G620" i="1"/>
  <c r="B621" i="1"/>
  <c r="C621" i="1"/>
  <c r="D621" i="1"/>
  <c r="G621" i="1"/>
  <c r="B622" i="1"/>
  <c r="C622" i="1"/>
  <c r="D622" i="1"/>
  <c r="G622" i="1"/>
  <c r="B623" i="1"/>
  <c r="C623" i="1"/>
  <c r="D623" i="1"/>
  <c r="G623" i="1"/>
  <c r="B624" i="1"/>
  <c r="C624" i="1"/>
  <c r="D624" i="1"/>
  <c r="G624" i="1"/>
  <c r="B625" i="1"/>
  <c r="C625" i="1"/>
  <c r="D625" i="1"/>
  <c r="G625" i="1"/>
  <c r="B626" i="1"/>
  <c r="C626" i="1"/>
  <c r="D626" i="1"/>
  <c r="G626" i="1"/>
  <c r="B627" i="1"/>
  <c r="C627" i="1"/>
  <c r="D627" i="1"/>
  <c r="G627" i="1"/>
  <c r="B628" i="1"/>
  <c r="C628" i="1"/>
  <c r="D628" i="1"/>
  <c r="G628" i="1"/>
  <c r="B629" i="1"/>
  <c r="C629" i="1"/>
  <c r="D629" i="1"/>
  <c r="G629" i="1"/>
  <c r="B630" i="1"/>
  <c r="C630" i="1"/>
  <c r="D630" i="1"/>
  <c r="G630" i="1"/>
  <c r="B631" i="1"/>
  <c r="C631" i="1"/>
  <c r="D631" i="1"/>
  <c r="G631" i="1"/>
  <c r="B632" i="1"/>
  <c r="C632" i="1"/>
  <c r="D632" i="1"/>
  <c r="G632" i="1"/>
  <c r="B633" i="1"/>
  <c r="C633" i="1"/>
  <c r="D633" i="1"/>
  <c r="G633" i="1"/>
  <c r="B634" i="1"/>
  <c r="C634" i="1"/>
  <c r="D634" i="1"/>
  <c r="G634" i="1"/>
  <c r="B635" i="1"/>
  <c r="C635" i="1"/>
  <c r="D635" i="1"/>
  <c r="G635" i="1"/>
  <c r="B636" i="1"/>
  <c r="C636" i="1"/>
  <c r="D636" i="1"/>
  <c r="G636" i="1"/>
  <c r="B637" i="1"/>
  <c r="C637" i="1"/>
  <c r="D637" i="1"/>
  <c r="G637" i="1"/>
  <c r="B638" i="1"/>
  <c r="C638" i="1"/>
  <c r="D638" i="1"/>
  <c r="G638" i="1"/>
  <c r="B641" i="1"/>
  <c r="E117" i="1" s="1"/>
  <c r="C641" i="1"/>
  <c r="M117" i="1" s="1"/>
  <c r="O117" i="1" s="1"/>
  <c r="D641" i="1"/>
  <c r="F117" i="1" s="1"/>
  <c r="L124" i="4" s="1"/>
  <c r="G641" i="1"/>
  <c r="C117" i="1" s="1"/>
  <c r="B642" i="1"/>
  <c r="C642" i="1"/>
  <c r="D642" i="1"/>
  <c r="G642" i="1"/>
  <c r="B643" i="1"/>
  <c r="C643" i="1"/>
  <c r="D643" i="1"/>
  <c r="G643" i="1"/>
  <c r="B644" i="1"/>
  <c r="C644" i="1"/>
  <c r="D644" i="1"/>
  <c r="G644" i="1"/>
  <c r="B645" i="1"/>
  <c r="C645" i="1"/>
  <c r="D645" i="1"/>
  <c r="G645" i="1"/>
  <c r="B646" i="1"/>
  <c r="C646" i="1"/>
  <c r="D646" i="1"/>
  <c r="G646" i="1"/>
  <c r="B647" i="1"/>
  <c r="C647" i="1"/>
  <c r="D647" i="1"/>
  <c r="G647" i="1"/>
  <c r="B648" i="1"/>
  <c r="C648" i="1"/>
  <c r="D648" i="1"/>
  <c r="G648" i="1"/>
  <c r="B649" i="1"/>
  <c r="C649" i="1"/>
  <c r="D649" i="1"/>
  <c r="G649" i="1"/>
  <c r="B650" i="1"/>
  <c r="C650" i="1"/>
  <c r="D650" i="1"/>
  <c r="G650" i="1"/>
  <c r="B651" i="1"/>
  <c r="C651" i="1"/>
  <c r="D651" i="1"/>
  <c r="G651" i="1"/>
  <c r="B652" i="1"/>
  <c r="C652" i="1"/>
  <c r="D652" i="1"/>
  <c r="G652" i="1"/>
  <c r="B653" i="1"/>
  <c r="C653" i="1"/>
  <c r="D653" i="1"/>
  <c r="G653" i="1"/>
  <c r="B654" i="1"/>
  <c r="C654" i="1"/>
  <c r="D654" i="1"/>
  <c r="G654" i="1"/>
  <c r="B655" i="1"/>
  <c r="C655" i="1"/>
  <c r="D655" i="1"/>
  <c r="G655" i="1"/>
  <c r="B656" i="1"/>
  <c r="C656" i="1"/>
  <c r="D656" i="1"/>
  <c r="G656" i="1"/>
  <c r="B657" i="1"/>
  <c r="C657" i="1"/>
  <c r="D657" i="1"/>
  <c r="G657" i="1"/>
  <c r="B658" i="1"/>
  <c r="C658" i="1"/>
  <c r="D658" i="1"/>
  <c r="G658" i="1"/>
  <c r="B659" i="1"/>
  <c r="C659" i="1"/>
  <c r="D659" i="1"/>
  <c r="G659" i="1"/>
  <c r="B660" i="1"/>
  <c r="C660" i="1"/>
  <c r="D660" i="1"/>
  <c r="G660" i="1"/>
  <c r="B661" i="1"/>
  <c r="C661" i="1"/>
  <c r="D661" i="1"/>
  <c r="G661" i="1"/>
  <c r="B662" i="1"/>
  <c r="C662" i="1"/>
  <c r="D662" i="1"/>
  <c r="G662" i="1"/>
  <c r="B663" i="1"/>
  <c r="C663" i="1"/>
  <c r="D663" i="1"/>
  <c r="G663" i="1"/>
  <c r="B664" i="1"/>
  <c r="C664" i="1"/>
  <c r="D664" i="1"/>
  <c r="G664" i="1"/>
  <c r="B665" i="1"/>
  <c r="C665" i="1"/>
  <c r="D665" i="1"/>
  <c r="G665" i="1"/>
  <c r="B666" i="1"/>
  <c r="C666" i="1"/>
  <c r="D666" i="1"/>
  <c r="G666" i="1"/>
  <c r="B667" i="1"/>
  <c r="C667" i="1"/>
  <c r="D667" i="1"/>
  <c r="G667" i="1"/>
  <c r="B668" i="1"/>
  <c r="C668" i="1"/>
  <c r="D668" i="1"/>
  <c r="G668" i="1"/>
  <c r="B671" i="1"/>
  <c r="E118" i="1" s="1"/>
  <c r="C671" i="1"/>
  <c r="M118" i="1" s="1"/>
  <c r="O118" i="1" s="1"/>
  <c r="D671" i="1"/>
  <c r="F118" i="1" s="1"/>
  <c r="L130" i="4" s="1"/>
  <c r="G671" i="1"/>
  <c r="C118" i="1" s="1"/>
  <c r="B672" i="1"/>
  <c r="C672" i="1"/>
  <c r="D672" i="1"/>
  <c r="G672" i="1"/>
  <c r="B673" i="1"/>
  <c r="C673" i="1"/>
  <c r="D673" i="1"/>
  <c r="G673" i="1"/>
  <c r="B674" i="1"/>
  <c r="C674" i="1"/>
  <c r="D674" i="1"/>
  <c r="G674" i="1"/>
  <c r="B675" i="1"/>
  <c r="C675" i="1"/>
  <c r="D675" i="1"/>
  <c r="G675" i="1"/>
  <c r="B676" i="1"/>
  <c r="C676" i="1"/>
  <c r="D676" i="1"/>
  <c r="G676" i="1"/>
  <c r="B677" i="1"/>
  <c r="C677" i="1"/>
  <c r="D677" i="1"/>
  <c r="G677" i="1"/>
  <c r="B678" i="1"/>
  <c r="C678" i="1"/>
  <c r="D678" i="1"/>
  <c r="G678" i="1"/>
  <c r="B679" i="1"/>
  <c r="C679" i="1"/>
  <c r="D679" i="1"/>
  <c r="G679" i="1"/>
  <c r="B680" i="1"/>
  <c r="C680" i="1"/>
  <c r="D680" i="1"/>
  <c r="G680" i="1"/>
  <c r="B681" i="1"/>
  <c r="C681" i="1"/>
  <c r="D681" i="1"/>
  <c r="G681" i="1"/>
  <c r="B682" i="1"/>
  <c r="C682" i="1"/>
  <c r="D682" i="1"/>
  <c r="G682" i="1"/>
  <c r="B683" i="1"/>
  <c r="C683" i="1"/>
  <c r="D683" i="1"/>
  <c r="G683" i="1"/>
  <c r="B684" i="1"/>
  <c r="C684" i="1"/>
  <c r="D684" i="1"/>
  <c r="G684" i="1"/>
  <c r="B685" i="1"/>
  <c r="C685" i="1"/>
  <c r="D685" i="1"/>
  <c r="G685" i="1"/>
  <c r="B686" i="1"/>
  <c r="C686" i="1"/>
  <c r="D686" i="1"/>
  <c r="G686" i="1"/>
  <c r="B687" i="1"/>
  <c r="C687" i="1"/>
  <c r="D687" i="1"/>
  <c r="G687" i="1"/>
  <c r="B688" i="1"/>
  <c r="C688" i="1"/>
  <c r="D688" i="1"/>
  <c r="G688" i="1"/>
  <c r="B689" i="1"/>
  <c r="C689" i="1"/>
  <c r="D689" i="1"/>
  <c r="G689" i="1"/>
  <c r="B690" i="1"/>
  <c r="C690" i="1"/>
  <c r="D690" i="1"/>
  <c r="G690" i="1"/>
  <c r="B691" i="1"/>
  <c r="C691" i="1"/>
  <c r="D691" i="1"/>
  <c r="G691" i="1"/>
  <c r="B692" i="1"/>
  <c r="C692" i="1"/>
  <c r="D692" i="1"/>
  <c r="G692" i="1"/>
  <c r="B693" i="1"/>
  <c r="C693" i="1"/>
  <c r="D693" i="1"/>
  <c r="G693" i="1"/>
  <c r="B694" i="1"/>
  <c r="C694" i="1"/>
  <c r="D694" i="1"/>
  <c r="G694" i="1"/>
  <c r="B695" i="1"/>
  <c r="C695" i="1"/>
  <c r="D695" i="1"/>
  <c r="G695" i="1"/>
  <c r="B696" i="1"/>
  <c r="C696" i="1"/>
  <c r="D696" i="1"/>
  <c r="G696" i="1"/>
  <c r="B697" i="1"/>
  <c r="C697" i="1"/>
  <c r="D697" i="1"/>
  <c r="G697" i="1"/>
  <c r="B698" i="1"/>
  <c r="C698" i="1"/>
  <c r="D698" i="1"/>
  <c r="G698" i="1"/>
  <c r="B701" i="1"/>
  <c r="E119" i="1" s="1"/>
  <c r="C701" i="1"/>
  <c r="M119" i="1" s="1"/>
  <c r="O119" i="1" s="1"/>
  <c r="D701" i="1"/>
  <c r="F119" i="1" s="1"/>
  <c r="L136" i="4" s="1"/>
  <c r="G701" i="1"/>
  <c r="C119" i="1" s="1"/>
  <c r="B702" i="1"/>
  <c r="C702" i="1"/>
  <c r="D702" i="1"/>
  <c r="G702" i="1"/>
  <c r="B703" i="1"/>
  <c r="C703" i="1"/>
  <c r="D703" i="1"/>
  <c r="G703" i="1"/>
  <c r="B704" i="1"/>
  <c r="C704" i="1"/>
  <c r="D704" i="1"/>
  <c r="G704" i="1"/>
  <c r="B705" i="1"/>
  <c r="C705" i="1"/>
  <c r="D705" i="1"/>
  <c r="G705" i="1"/>
  <c r="B706" i="1"/>
  <c r="C706" i="1"/>
  <c r="D706" i="1"/>
  <c r="G706" i="1"/>
  <c r="B707" i="1"/>
  <c r="C707" i="1"/>
  <c r="D707" i="1"/>
  <c r="G707" i="1"/>
  <c r="B708" i="1"/>
  <c r="C708" i="1"/>
  <c r="D708" i="1"/>
  <c r="G708" i="1"/>
  <c r="B709" i="1"/>
  <c r="C709" i="1"/>
  <c r="D709" i="1"/>
  <c r="G709" i="1"/>
  <c r="B710" i="1"/>
  <c r="C710" i="1"/>
  <c r="D710" i="1"/>
  <c r="G710" i="1"/>
  <c r="B711" i="1"/>
  <c r="C711" i="1"/>
  <c r="D711" i="1"/>
  <c r="G711" i="1"/>
  <c r="B712" i="1"/>
  <c r="C712" i="1"/>
  <c r="D712" i="1"/>
  <c r="G712" i="1"/>
  <c r="B713" i="1"/>
  <c r="C713" i="1"/>
  <c r="D713" i="1"/>
  <c r="G713" i="1"/>
  <c r="B714" i="1"/>
  <c r="C714" i="1"/>
  <c r="D714" i="1"/>
  <c r="G714" i="1"/>
  <c r="B715" i="1"/>
  <c r="C715" i="1"/>
  <c r="D715" i="1"/>
  <c r="G715" i="1"/>
  <c r="B716" i="1"/>
  <c r="C716" i="1"/>
  <c r="D716" i="1"/>
  <c r="G716" i="1"/>
  <c r="B717" i="1"/>
  <c r="C717" i="1"/>
  <c r="D717" i="1"/>
  <c r="G717" i="1"/>
  <c r="B718" i="1"/>
  <c r="C718" i="1"/>
  <c r="D718" i="1"/>
  <c r="G718" i="1"/>
  <c r="B719" i="1"/>
  <c r="C719" i="1"/>
  <c r="D719" i="1"/>
  <c r="G719" i="1"/>
  <c r="B720" i="1"/>
  <c r="C720" i="1"/>
  <c r="D720" i="1"/>
  <c r="G720" i="1"/>
  <c r="B721" i="1"/>
  <c r="C721" i="1"/>
  <c r="D721" i="1"/>
  <c r="G721" i="1"/>
  <c r="B722" i="1"/>
  <c r="C722" i="1"/>
  <c r="D722" i="1"/>
  <c r="G722" i="1"/>
  <c r="B723" i="1"/>
  <c r="C723" i="1"/>
  <c r="D723" i="1"/>
  <c r="G723" i="1"/>
  <c r="B724" i="1"/>
  <c r="C724" i="1"/>
  <c r="D724" i="1"/>
  <c r="G724" i="1"/>
  <c r="B725" i="1"/>
  <c r="C725" i="1"/>
  <c r="D725" i="1"/>
  <c r="G725" i="1"/>
  <c r="B726" i="1"/>
  <c r="C726" i="1"/>
  <c r="D726" i="1"/>
  <c r="G726" i="1"/>
  <c r="B727" i="1"/>
  <c r="C727" i="1"/>
  <c r="D727" i="1"/>
  <c r="G727" i="1"/>
  <c r="B728" i="1"/>
  <c r="C728" i="1"/>
  <c r="D728" i="1"/>
  <c r="G728" i="1"/>
  <c r="B731" i="1"/>
  <c r="E120" i="1" s="1"/>
  <c r="C731" i="1"/>
  <c r="M120" i="1" s="1"/>
  <c r="O120" i="1" s="1"/>
  <c r="D731" i="1"/>
  <c r="F120" i="1" s="1"/>
  <c r="L142" i="4" s="1"/>
  <c r="G731" i="1"/>
  <c r="C120" i="1" s="1"/>
  <c r="B732" i="1"/>
  <c r="C732" i="1"/>
  <c r="D732" i="1"/>
  <c r="G732" i="1"/>
  <c r="B733" i="1"/>
  <c r="C733" i="1"/>
  <c r="D733" i="1"/>
  <c r="G733" i="1"/>
  <c r="B734" i="1"/>
  <c r="C734" i="1"/>
  <c r="D734" i="1"/>
  <c r="G734" i="1"/>
  <c r="B735" i="1"/>
  <c r="C735" i="1"/>
  <c r="D735" i="1"/>
  <c r="G735" i="1"/>
  <c r="B736" i="1"/>
  <c r="C736" i="1"/>
  <c r="D736" i="1"/>
  <c r="G736" i="1"/>
  <c r="B737" i="1"/>
  <c r="C737" i="1"/>
  <c r="D737" i="1"/>
  <c r="G737" i="1"/>
  <c r="B738" i="1"/>
  <c r="C738" i="1"/>
  <c r="D738" i="1"/>
  <c r="G738" i="1"/>
  <c r="B739" i="1"/>
  <c r="C739" i="1"/>
  <c r="D739" i="1"/>
  <c r="G739" i="1"/>
  <c r="B740" i="1"/>
  <c r="C740" i="1"/>
  <c r="D740" i="1"/>
  <c r="G740" i="1"/>
  <c r="B741" i="1"/>
  <c r="C741" i="1"/>
  <c r="D741" i="1"/>
  <c r="G741" i="1"/>
  <c r="B742" i="1"/>
  <c r="C742" i="1"/>
  <c r="D742" i="1"/>
  <c r="G742" i="1"/>
  <c r="B743" i="1"/>
  <c r="C743" i="1"/>
  <c r="D743" i="1"/>
  <c r="G743" i="1"/>
  <c r="B744" i="1"/>
  <c r="C744" i="1"/>
  <c r="D744" i="1"/>
  <c r="G744" i="1"/>
  <c r="B745" i="1"/>
  <c r="C745" i="1"/>
  <c r="D745" i="1"/>
  <c r="G745" i="1"/>
  <c r="B746" i="1"/>
  <c r="C746" i="1"/>
  <c r="D746" i="1"/>
  <c r="G746" i="1"/>
  <c r="B747" i="1"/>
  <c r="C747" i="1"/>
  <c r="D747" i="1"/>
  <c r="G747" i="1"/>
  <c r="B748" i="1"/>
  <c r="C748" i="1"/>
  <c r="D748" i="1"/>
  <c r="G748" i="1"/>
  <c r="B749" i="1"/>
  <c r="C749" i="1"/>
  <c r="D749" i="1"/>
  <c r="G749" i="1"/>
  <c r="B750" i="1"/>
  <c r="C750" i="1"/>
  <c r="D750" i="1"/>
  <c r="G750" i="1"/>
  <c r="B751" i="1"/>
  <c r="C751" i="1"/>
  <c r="D751" i="1"/>
  <c r="G751" i="1"/>
  <c r="B752" i="1"/>
  <c r="C752" i="1"/>
  <c r="D752" i="1"/>
  <c r="G752" i="1"/>
  <c r="B753" i="1"/>
  <c r="C753" i="1"/>
  <c r="D753" i="1"/>
  <c r="G753" i="1"/>
  <c r="B754" i="1"/>
  <c r="C754" i="1"/>
  <c r="D754" i="1"/>
  <c r="G754" i="1"/>
  <c r="B755" i="1"/>
  <c r="C755" i="1"/>
  <c r="D755" i="1"/>
  <c r="G755" i="1"/>
  <c r="B756" i="1"/>
  <c r="C756" i="1"/>
  <c r="D756" i="1"/>
  <c r="G756" i="1"/>
  <c r="B757" i="1"/>
  <c r="C757" i="1"/>
  <c r="D757" i="1"/>
  <c r="G757" i="1"/>
  <c r="B758" i="1"/>
  <c r="C758" i="1"/>
  <c r="D758" i="1"/>
  <c r="G758" i="1"/>
  <c r="B761" i="1"/>
  <c r="E121" i="1" s="1"/>
  <c r="C761" i="1"/>
  <c r="M121" i="1" s="1"/>
  <c r="O121" i="1" s="1"/>
  <c r="D761" i="1"/>
  <c r="F121" i="1" s="1"/>
  <c r="L148" i="4" s="1"/>
  <c r="G761" i="1"/>
  <c r="C121" i="1" s="1"/>
  <c r="B762" i="1"/>
  <c r="C762" i="1"/>
  <c r="D762" i="1"/>
  <c r="G762" i="1"/>
  <c r="B763" i="1"/>
  <c r="C763" i="1"/>
  <c r="D763" i="1"/>
  <c r="G763" i="1"/>
  <c r="B764" i="1"/>
  <c r="C764" i="1"/>
  <c r="D764" i="1"/>
  <c r="G764" i="1"/>
  <c r="B765" i="1"/>
  <c r="C765" i="1"/>
  <c r="D765" i="1"/>
  <c r="G765" i="1"/>
  <c r="B766" i="1"/>
  <c r="C766" i="1"/>
  <c r="D766" i="1"/>
  <c r="G766" i="1"/>
  <c r="B767" i="1"/>
  <c r="C767" i="1"/>
  <c r="D767" i="1"/>
  <c r="G767" i="1"/>
  <c r="B768" i="1"/>
  <c r="C768" i="1"/>
  <c r="D768" i="1"/>
  <c r="G768" i="1"/>
  <c r="B769" i="1"/>
  <c r="C769" i="1"/>
  <c r="D769" i="1"/>
  <c r="G769" i="1"/>
  <c r="B770" i="1"/>
  <c r="C770" i="1"/>
  <c r="D770" i="1"/>
  <c r="G770" i="1"/>
  <c r="B771" i="1"/>
  <c r="C771" i="1"/>
  <c r="D771" i="1"/>
  <c r="G771" i="1"/>
  <c r="B772" i="1"/>
  <c r="C772" i="1"/>
  <c r="D772" i="1"/>
  <c r="G772" i="1"/>
  <c r="B773" i="1"/>
  <c r="C773" i="1"/>
  <c r="D773" i="1"/>
  <c r="G773" i="1"/>
  <c r="B774" i="1"/>
  <c r="C774" i="1"/>
  <c r="D774" i="1"/>
  <c r="G774" i="1"/>
  <c r="B775" i="1"/>
  <c r="C775" i="1"/>
  <c r="D775" i="1"/>
  <c r="G775" i="1"/>
  <c r="B776" i="1"/>
  <c r="C776" i="1"/>
  <c r="D776" i="1"/>
  <c r="G776" i="1"/>
  <c r="B777" i="1"/>
  <c r="C777" i="1"/>
  <c r="D777" i="1"/>
  <c r="G777" i="1"/>
  <c r="B778" i="1"/>
  <c r="C778" i="1"/>
  <c r="D778" i="1"/>
  <c r="G778" i="1"/>
  <c r="B779" i="1"/>
  <c r="C779" i="1"/>
  <c r="D779" i="1"/>
  <c r="G779" i="1"/>
  <c r="B780" i="1"/>
  <c r="C780" i="1"/>
  <c r="D780" i="1"/>
  <c r="G780" i="1"/>
  <c r="B781" i="1"/>
  <c r="C781" i="1"/>
  <c r="D781" i="1"/>
  <c r="G781" i="1"/>
  <c r="B782" i="1"/>
  <c r="C782" i="1"/>
  <c r="D782" i="1"/>
  <c r="G782" i="1"/>
  <c r="B783" i="1"/>
  <c r="C783" i="1"/>
  <c r="D783" i="1"/>
  <c r="G783" i="1"/>
  <c r="B784" i="1"/>
  <c r="C784" i="1"/>
  <c r="D784" i="1"/>
  <c r="G784" i="1"/>
  <c r="B785" i="1"/>
  <c r="C785" i="1"/>
  <c r="D785" i="1"/>
  <c r="G785" i="1"/>
  <c r="B786" i="1"/>
  <c r="C786" i="1"/>
  <c r="D786" i="1"/>
  <c r="G786" i="1"/>
  <c r="B787" i="1"/>
  <c r="C787" i="1"/>
  <c r="D787" i="1"/>
  <c r="G787" i="1"/>
  <c r="B788" i="1"/>
  <c r="C788" i="1"/>
  <c r="D788" i="1"/>
  <c r="G788" i="1"/>
  <c r="B791" i="1"/>
  <c r="E122" i="1" s="1"/>
  <c r="C791" i="1"/>
  <c r="M122" i="1" s="1"/>
  <c r="O122" i="1" s="1"/>
  <c r="D791" i="1"/>
  <c r="F122" i="1" s="1"/>
  <c r="L154" i="4" s="1"/>
  <c r="G791" i="1"/>
  <c r="C122" i="1" s="1"/>
  <c r="B792" i="1"/>
  <c r="C792" i="1"/>
  <c r="D792" i="1"/>
  <c r="G792" i="1"/>
  <c r="B793" i="1"/>
  <c r="C793" i="1"/>
  <c r="D793" i="1"/>
  <c r="G793" i="1"/>
  <c r="B794" i="1"/>
  <c r="C794" i="1"/>
  <c r="D794" i="1"/>
  <c r="G794" i="1"/>
  <c r="B795" i="1"/>
  <c r="C795" i="1"/>
  <c r="D795" i="1"/>
  <c r="G795" i="1"/>
  <c r="B796" i="1"/>
  <c r="C796" i="1"/>
  <c r="D796" i="1"/>
  <c r="G796" i="1"/>
  <c r="B797" i="1"/>
  <c r="C797" i="1"/>
  <c r="D797" i="1"/>
  <c r="G797" i="1"/>
  <c r="B798" i="1"/>
  <c r="C798" i="1"/>
  <c r="D798" i="1"/>
  <c r="G798" i="1"/>
  <c r="B799" i="1"/>
  <c r="C799" i="1"/>
  <c r="D799" i="1"/>
  <c r="G799" i="1"/>
  <c r="B800" i="1"/>
  <c r="C800" i="1"/>
  <c r="D800" i="1"/>
  <c r="G800" i="1"/>
  <c r="B801" i="1"/>
  <c r="C801" i="1"/>
  <c r="D801" i="1"/>
  <c r="G801" i="1"/>
  <c r="B802" i="1"/>
  <c r="C802" i="1"/>
  <c r="D802" i="1"/>
  <c r="G802" i="1"/>
  <c r="B803" i="1"/>
  <c r="C803" i="1"/>
  <c r="D803" i="1"/>
  <c r="G803" i="1"/>
  <c r="B804" i="1"/>
  <c r="C804" i="1"/>
  <c r="D804" i="1"/>
  <c r="G804" i="1"/>
  <c r="B805" i="1"/>
  <c r="C805" i="1"/>
  <c r="D805" i="1"/>
  <c r="G805" i="1"/>
  <c r="B806" i="1"/>
  <c r="C806" i="1"/>
  <c r="D806" i="1"/>
  <c r="G806" i="1"/>
  <c r="B807" i="1"/>
  <c r="C807" i="1"/>
  <c r="D807" i="1"/>
  <c r="G807" i="1"/>
  <c r="B808" i="1"/>
  <c r="C808" i="1"/>
  <c r="D808" i="1"/>
  <c r="G808" i="1"/>
  <c r="B809" i="1"/>
  <c r="C809" i="1"/>
  <c r="D809" i="1"/>
  <c r="G809" i="1"/>
  <c r="B810" i="1"/>
  <c r="C810" i="1"/>
  <c r="D810" i="1"/>
  <c r="G810" i="1"/>
  <c r="B811" i="1"/>
  <c r="C811" i="1"/>
  <c r="D811" i="1"/>
  <c r="G811" i="1"/>
  <c r="B812" i="1"/>
  <c r="C812" i="1"/>
  <c r="D812" i="1"/>
  <c r="G812" i="1"/>
  <c r="B813" i="1"/>
  <c r="C813" i="1"/>
  <c r="D813" i="1"/>
  <c r="G813" i="1"/>
  <c r="B814" i="1"/>
  <c r="C814" i="1"/>
  <c r="D814" i="1"/>
  <c r="G814" i="1"/>
  <c r="B815" i="1"/>
  <c r="C815" i="1"/>
  <c r="D815" i="1"/>
  <c r="G815" i="1"/>
  <c r="B816" i="1"/>
  <c r="C816" i="1"/>
  <c r="D816" i="1"/>
  <c r="G816" i="1"/>
  <c r="B817" i="1"/>
  <c r="C817" i="1"/>
  <c r="D817" i="1"/>
  <c r="G817" i="1"/>
  <c r="B818" i="1"/>
  <c r="C818" i="1"/>
  <c r="D818" i="1"/>
  <c r="G818" i="1"/>
  <c r="B821" i="1"/>
  <c r="E123" i="1" s="1"/>
  <c r="C821" i="1"/>
  <c r="M123" i="1" s="1"/>
  <c r="O123" i="1" s="1"/>
  <c r="D821" i="1"/>
  <c r="F123" i="1" s="1"/>
  <c r="L160" i="4" s="1"/>
  <c r="G821" i="1"/>
  <c r="C123" i="1" s="1"/>
  <c r="B822" i="1"/>
  <c r="C822" i="1"/>
  <c r="D822" i="1"/>
  <c r="G822" i="1"/>
  <c r="B823" i="1"/>
  <c r="C823" i="1"/>
  <c r="D823" i="1"/>
  <c r="G823" i="1"/>
  <c r="B824" i="1"/>
  <c r="C824" i="1"/>
  <c r="D824" i="1"/>
  <c r="G824" i="1"/>
  <c r="B825" i="1"/>
  <c r="C825" i="1"/>
  <c r="D825" i="1"/>
  <c r="G825" i="1"/>
  <c r="B826" i="1"/>
  <c r="C826" i="1"/>
  <c r="D826" i="1"/>
  <c r="G826" i="1"/>
  <c r="B827" i="1"/>
  <c r="C827" i="1"/>
  <c r="D827" i="1"/>
  <c r="G827" i="1"/>
  <c r="B828" i="1"/>
  <c r="C828" i="1"/>
  <c r="D828" i="1"/>
  <c r="G828" i="1"/>
  <c r="B829" i="1"/>
  <c r="C829" i="1"/>
  <c r="D829" i="1"/>
  <c r="G829" i="1"/>
  <c r="B830" i="1"/>
  <c r="C830" i="1"/>
  <c r="D830" i="1"/>
  <c r="G830" i="1"/>
  <c r="B831" i="1"/>
  <c r="C831" i="1"/>
  <c r="D831" i="1"/>
  <c r="G831" i="1"/>
  <c r="B832" i="1"/>
  <c r="C832" i="1"/>
  <c r="D832" i="1"/>
  <c r="G832" i="1"/>
  <c r="B833" i="1"/>
  <c r="C833" i="1"/>
  <c r="D833" i="1"/>
  <c r="G833" i="1"/>
  <c r="B834" i="1"/>
  <c r="C834" i="1"/>
  <c r="D834" i="1"/>
  <c r="G834" i="1"/>
  <c r="B835" i="1"/>
  <c r="C835" i="1"/>
  <c r="D835" i="1"/>
  <c r="G835" i="1"/>
  <c r="B836" i="1"/>
  <c r="C836" i="1"/>
  <c r="D836" i="1"/>
  <c r="G836" i="1"/>
  <c r="B837" i="1"/>
  <c r="C837" i="1"/>
  <c r="D837" i="1"/>
  <c r="G837" i="1"/>
  <c r="B838" i="1"/>
  <c r="C838" i="1"/>
  <c r="D838" i="1"/>
  <c r="G838" i="1"/>
  <c r="B839" i="1"/>
  <c r="C839" i="1"/>
  <c r="D839" i="1"/>
  <c r="G839" i="1"/>
  <c r="B840" i="1"/>
  <c r="C840" i="1"/>
  <c r="D840" i="1"/>
  <c r="G840" i="1"/>
  <c r="B841" i="1"/>
  <c r="C841" i="1"/>
  <c r="D841" i="1"/>
  <c r="G841" i="1"/>
  <c r="B842" i="1"/>
  <c r="C842" i="1"/>
  <c r="D842" i="1"/>
  <c r="G842" i="1"/>
  <c r="B843" i="1"/>
  <c r="C843" i="1"/>
  <c r="D843" i="1"/>
  <c r="G843" i="1"/>
  <c r="B844" i="1"/>
  <c r="C844" i="1"/>
  <c r="D844" i="1"/>
  <c r="G844" i="1"/>
  <c r="B845" i="1"/>
  <c r="C845" i="1"/>
  <c r="D845" i="1"/>
  <c r="G845" i="1"/>
  <c r="B846" i="1"/>
  <c r="C846" i="1"/>
  <c r="D846" i="1"/>
  <c r="G846" i="1"/>
  <c r="B847" i="1"/>
  <c r="C847" i="1"/>
  <c r="D847" i="1"/>
  <c r="G847" i="1"/>
  <c r="B848" i="1"/>
  <c r="C848" i="1"/>
  <c r="D848" i="1"/>
  <c r="G848" i="1"/>
  <c r="B851" i="1"/>
  <c r="E124" i="1" s="1"/>
  <c r="C851" i="1"/>
  <c r="M124" i="1" s="1"/>
  <c r="O124" i="1" s="1"/>
  <c r="D851" i="1"/>
  <c r="F124" i="1" s="1"/>
  <c r="L166" i="4" s="1"/>
  <c r="G851" i="1"/>
  <c r="C124" i="1" s="1"/>
  <c r="B852" i="1"/>
  <c r="C852" i="1"/>
  <c r="D852" i="1"/>
  <c r="G852" i="1"/>
  <c r="B853" i="1"/>
  <c r="C853" i="1"/>
  <c r="D853" i="1"/>
  <c r="G853" i="1"/>
  <c r="B854" i="1"/>
  <c r="C854" i="1"/>
  <c r="D854" i="1"/>
  <c r="G854" i="1"/>
  <c r="B855" i="1"/>
  <c r="C855" i="1"/>
  <c r="D855" i="1"/>
  <c r="G855" i="1"/>
  <c r="B856" i="1"/>
  <c r="C856" i="1"/>
  <c r="D856" i="1"/>
  <c r="G856" i="1"/>
  <c r="B857" i="1"/>
  <c r="C857" i="1"/>
  <c r="D857" i="1"/>
  <c r="G857" i="1"/>
  <c r="B858" i="1"/>
  <c r="C858" i="1"/>
  <c r="D858" i="1"/>
  <c r="G858" i="1"/>
  <c r="B859" i="1"/>
  <c r="C859" i="1"/>
  <c r="D859" i="1"/>
  <c r="G859" i="1"/>
  <c r="B860" i="1"/>
  <c r="C860" i="1"/>
  <c r="D860" i="1"/>
  <c r="G860" i="1"/>
  <c r="B861" i="1"/>
  <c r="C861" i="1"/>
  <c r="D861" i="1"/>
  <c r="G861" i="1"/>
  <c r="B862" i="1"/>
  <c r="C862" i="1"/>
  <c r="D862" i="1"/>
  <c r="G862" i="1"/>
  <c r="B863" i="1"/>
  <c r="C863" i="1"/>
  <c r="D863" i="1"/>
  <c r="G863" i="1"/>
  <c r="B864" i="1"/>
  <c r="C864" i="1"/>
  <c r="D864" i="1"/>
  <c r="G864" i="1"/>
  <c r="B865" i="1"/>
  <c r="C865" i="1"/>
  <c r="D865" i="1"/>
  <c r="G865" i="1"/>
  <c r="B866" i="1"/>
  <c r="C866" i="1"/>
  <c r="D866" i="1"/>
  <c r="G866" i="1"/>
  <c r="B867" i="1"/>
  <c r="C867" i="1"/>
  <c r="D867" i="1"/>
  <c r="G867" i="1"/>
  <c r="B868" i="1"/>
  <c r="C868" i="1"/>
  <c r="D868" i="1"/>
  <c r="G868" i="1"/>
  <c r="B869" i="1"/>
  <c r="C869" i="1"/>
  <c r="D869" i="1"/>
  <c r="G869" i="1"/>
  <c r="B870" i="1"/>
  <c r="C870" i="1"/>
  <c r="D870" i="1"/>
  <c r="G870" i="1"/>
  <c r="B871" i="1"/>
  <c r="C871" i="1"/>
  <c r="D871" i="1"/>
  <c r="G871" i="1"/>
  <c r="B872" i="1"/>
  <c r="C872" i="1"/>
  <c r="D872" i="1"/>
  <c r="G872" i="1"/>
  <c r="B873" i="1"/>
  <c r="C873" i="1"/>
  <c r="D873" i="1"/>
  <c r="G873" i="1"/>
  <c r="B874" i="1"/>
  <c r="C874" i="1"/>
  <c r="D874" i="1"/>
  <c r="G874" i="1"/>
  <c r="B875" i="1"/>
  <c r="C875" i="1"/>
  <c r="D875" i="1"/>
  <c r="G875" i="1"/>
  <c r="B876" i="1"/>
  <c r="C876" i="1"/>
  <c r="D876" i="1"/>
  <c r="G876" i="1"/>
  <c r="B877" i="1"/>
  <c r="C877" i="1"/>
  <c r="D877" i="1"/>
  <c r="G877" i="1"/>
  <c r="B878" i="1"/>
  <c r="C878" i="1"/>
  <c r="D878" i="1"/>
  <c r="G878" i="1"/>
  <c r="B881" i="1"/>
  <c r="E125" i="1" s="1"/>
  <c r="C881" i="1"/>
  <c r="M125" i="1" s="1"/>
  <c r="O125" i="1" s="1"/>
  <c r="D881" i="1"/>
  <c r="F125" i="1" s="1"/>
  <c r="L172" i="4" s="1"/>
  <c r="G881" i="1"/>
  <c r="C125" i="1" s="1"/>
  <c r="B882" i="1"/>
  <c r="C882" i="1"/>
  <c r="D882" i="1"/>
  <c r="G882" i="1"/>
  <c r="B883" i="1"/>
  <c r="C883" i="1"/>
  <c r="D883" i="1"/>
  <c r="G883" i="1"/>
  <c r="B884" i="1"/>
  <c r="C884" i="1"/>
  <c r="D884" i="1"/>
  <c r="G884" i="1"/>
  <c r="B885" i="1"/>
  <c r="C885" i="1"/>
  <c r="D885" i="1"/>
  <c r="G885" i="1"/>
  <c r="B886" i="1"/>
  <c r="C886" i="1"/>
  <c r="D886" i="1"/>
  <c r="G886" i="1"/>
  <c r="B887" i="1"/>
  <c r="C887" i="1"/>
  <c r="D887" i="1"/>
  <c r="G887" i="1"/>
  <c r="B888" i="1"/>
  <c r="C888" i="1"/>
  <c r="D888" i="1"/>
  <c r="G888" i="1"/>
  <c r="B889" i="1"/>
  <c r="C889" i="1"/>
  <c r="D889" i="1"/>
  <c r="G889" i="1"/>
  <c r="B890" i="1"/>
  <c r="C890" i="1"/>
  <c r="D890" i="1"/>
  <c r="G890" i="1"/>
  <c r="B891" i="1"/>
  <c r="C891" i="1"/>
  <c r="D891" i="1"/>
  <c r="G891" i="1"/>
  <c r="B892" i="1"/>
  <c r="C892" i="1"/>
  <c r="D892" i="1"/>
  <c r="G892" i="1"/>
  <c r="B893" i="1"/>
  <c r="C893" i="1"/>
  <c r="D893" i="1"/>
  <c r="G893" i="1"/>
  <c r="B894" i="1"/>
  <c r="C894" i="1"/>
  <c r="D894" i="1"/>
  <c r="G894" i="1"/>
  <c r="B895" i="1"/>
  <c r="C895" i="1"/>
  <c r="D895" i="1"/>
  <c r="G895" i="1"/>
  <c r="B896" i="1"/>
  <c r="C896" i="1"/>
  <c r="D896" i="1"/>
  <c r="G896" i="1"/>
  <c r="B897" i="1"/>
  <c r="C897" i="1"/>
  <c r="D897" i="1"/>
  <c r="G897" i="1"/>
  <c r="B898" i="1"/>
  <c r="C898" i="1"/>
  <c r="D898" i="1"/>
  <c r="G898" i="1"/>
  <c r="B899" i="1"/>
  <c r="C899" i="1"/>
  <c r="D899" i="1"/>
  <c r="G899" i="1"/>
  <c r="B900" i="1"/>
  <c r="C900" i="1"/>
  <c r="D900" i="1"/>
  <c r="G900" i="1"/>
  <c r="B901" i="1"/>
  <c r="C901" i="1"/>
  <c r="D901" i="1"/>
  <c r="G901" i="1"/>
  <c r="B902" i="1"/>
  <c r="C902" i="1"/>
  <c r="D902" i="1"/>
  <c r="G902" i="1"/>
  <c r="B903" i="1"/>
  <c r="C903" i="1"/>
  <c r="D903" i="1"/>
  <c r="G903" i="1"/>
  <c r="B904" i="1"/>
  <c r="C904" i="1"/>
  <c r="D904" i="1"/>
  <c r="G904" i="1"/>
  <c r="B905" i="1"/>
  <c r="C905" i="1"/>
  <c r="D905" i="1"/>
  <c r="G905" i="1"/>
  <c r="B906" i="1"/>
  <c r="C906" i="1"/>
  <c r="D906" i="1"/>
  <c r="G906" i="1"/>
  <c r="B907" i="1"/>
  <c r="C907" i="1"/>
  <c r="D907" i="1"/>
  <c r="G907" i="1"/>
  <c r="B908" i="1"/>
  <c r="C908" i="1"/>
  <c r="D908" i="1"/>
  <c r="G908" i="1"/>
  <c r="B911" i="1"/>
  <c r="E126" i="1" s="1"/>
  <c r="C911" i="1"/>
  <c r="M126" i="1" s="1"/>
  <c r="O126" i="1" s="1"/>
  <c r="D911" i="1"/>
  <c r="F126" i="1" s="1"/>
  <c r="L178" i="4" s="1"/>
  <c r="G911" i="1"/>
  <c r="C126" i="1" s="1"/>
  <c r="B912" i="1"/>
  <c r="C912" i="1"/>
  <c r="D912" i="1"/>
  <c r="G912" i="1"/>
  <c r="B913" i="1"/>
  <c r="C913" i="1"/>
  <c r="D913" i="1"/>
  <c r="G913" i="1"/>
  <c r="B914" i="1"/>
  <c r="C914" i="1"/>
  <c r="D914" i="1"/>
  <c r="G914" i="1"/>
  <c r="B915" i="1"/>
  <c r="C915" i="1"/>
  <c r="D915" i="1"/>
  <c r="G915" i="1"/>
  <c r="B916" i="1"/>
  <c r="C916" i="1"/>
  <c r="D916" i="1"/>
  <c r="G916" i="1"/>
  <c r="B917" i="1"/>
  <c r="C917" i="1"/>
  <c r="D917" i="1"/>
  <c r="G917" i="1"/>
  <c r="B918" i="1"/>
  <c r="C918" i="1"/>
  <c r="D918" i="1"/>
  <c r="G918" i="1"/>
  <c r="B919" i="1"/>
  <c r="C919" i="1"/>
  <c r="D919" i="1"/>
  <c r="G919" i="1"/>
  <c r="B920" i="1"/>
  <c r="C920" i="1"/>
  <c r="D920" i="1"/>
  <c r="G920" i="1"/>
  <c r="B921" i="1"/>
  <c r="C921" i="1"/>
  <c r="D921" i="1"/>
  <c r="G921" i="1"/>
  <c r="B922" i="1"/>
  <c r="C922" i="1"/>
  <c r="D922" i="1"/>
  <c r="G922" i="1"/>
  <c r="B923" i="1"/>
  <c r="C923" i="1"/>
  <c r="D923" i="1"/>
  <c r="G923" i="1"/>
  <c r="B924" i="1"/>
  <c r="C924" i="1"/>
  <c r="D924" i="1"/>
  <c r="G924" i="1"/>
  <c r="B925" i="1"/>
  <c r="C925" i="1"/>
  <c r="D925" i="1"/>
  <c r="G925" i="1"/>
  <c r="B926" i="1"/>
  <c r="C926" i="1"/>
  <c r="D926" i="1"/>
  <c r="G926" i="1"/>
  <c r="B927" i="1"/>
  <c r="C927" i="1"/>
  <c r="D927" i="1"/>
  <c r="G927" i="1"/>
  <c r="B928" i="1"/>
  <c r="C928" i="1"/>
  <c r="D928" i="1"/>
  <c r="G928" i="1"/>
  <c r="B929" i="1"/>
  <c r="C929" i="1"/>
  <c r="D929" i="1"/>
  <c r="G929" i="1"/>
  <c r="B930" i="1"/>
  <c r="C930" i="1"/>
  <c r="D930" i="1"/>
  <c r="G930" i="1"/>
  <c r="B931" i="1"/>
  <c r="C931" i="1"/>
  <c r="D931" i="1"/>
  <c r="G931" i="1"/>
  <c r="B932" i="1"/>
  <c r="C932" i="1"/>
  <c r="D932" i="1"/>
  <c r="G932" i="1"/>
  <c r="B933" i="1"/>
  <c r="C933" i="1"/>
  <c r="D933" i="1"/>
  <c r="G933" i="1"/>
  <c r="B934" i="1"/>
  <c r="C934" i="1"/>
  <c r="D934" i="1"/>
  <c r="G934" i="1"/>
  <c r="B935" i="1"/>
  <c r="C935" i="1"/>
  <c r="D935" i="1"/>
  <c r="G935" i="1"/>
  <c r="B936" i="1"/>
  <c r="C936" i="1"/>
  <c r="D936" i="1"/>
  <c r="G936" i="1"/>
  <c r="B937" i="1"/>
  <c r="C937" i="1"/>
  <c r="D937" i="1"/>
  <c r="G937" i="1"/>
  <c r="B938" i="1"/>
  <c r="C938" i="1"/>
  <c r="D938" i="1"/>
  <c r="G938" i="1"/>
  <c r="B941" i="1"/>
  <c r="E127" i="1" s="1"/>
  <c r="C941" i="1"/>
  <c r="M127" i="1" s="1"/>
  <c r="O127" i="1" s="1"/>
  <c r="D941" i="1"/>
  <c r="F127" i="1" s="1"/>
  <c r="L184" i="4" s="1"/>
  <c r="G941" i="1"/>
  <c r="C127" i="1" s="1"/>
  <c r="B942" i="1"/>
  <c r="C942" i="1"/>
  <c r="D942" i="1"/>
  <c r="G942" i="1"/>
  <c r="B943" i="1"/>
  <c r="C943" i="1"/>
  <c r="D943" i="1"/>
  <c r="G943" i="1"/>
  <c r="B944" i="1"/>
  <c r="C944" i="1"/>
  <c r="D944" i="1"/>
  <c r="G944" i="1"/>
  <c r="B945" i="1"/>
  <c r="C945" i="1"/>
  <c r="D945" i="1"/>
  <c r="G945" i="1"/>
  <c r="B946" i="1"/>
  <c r="C946" i="1"/>
  <c r="D946" i="1"/>
  <c r="G946" i="1"/>
  <c r="B947" i="1"/>
  <c r="C947" i="1"/>
  <c r="D947" i="1"/>
  <c r="G947" i="1"/>
  <c r="B948" i="1"/>
  <c r="C948" i="1"/>
  <c r="D948" i="1"/>
  <c r="G948" i="1"/>
  <c r="B949" i="1"/>
  <c r="C949" i="1"/>
  <c r="D949" i="1"/>
  <c r="G949" i="1"/>
  <c r="B950" i="1"/>
  <c r="C950" i="1"/>
  <c r="D950" i="1"/>
  <c r="G950" i="1"/>
  <c r="B951" i="1"/>
  <c r="C951" i="1"/>
  <c r="D951" i="1"/>
  <c r="G951" i="1"/>
  <c r="B952" i="1"/>
  <c r="C952" i="1"/>
  <c r="D952" i="1"/>
  <c r="G952" i="1"/>
  <c r="B953" i="1"/>
  <c r="C953" i="1"/>
  <c r="D953" i="1"/>
  <c r="G953" i="1"/>
  <c r="B954" i="1"/>
  <c r="C954" i="1"/>
  <c r="D954" i="1"/>
  <c r="G954" i="1"/>
  <c r="B955" i="1"/>
  <c r="C955" i="1"/>
  <c r="D955" i="1"/>
  <c r="G955" i="1"/>
  <c r="B956" i="1"/>
  <c r="C956" i="1"/>
  <c r="D956" i="1"/>
  <c r="G956" i="1"/>
  <c r="B957" i="1"/>
  <c r="C957" i="1"/>
  <c r="D957" i="1"/>
  <c r="G957" i="1"/>
  <c r="B958" i="1"/>
  <c r="C958" i="1"/>
  <c r="D958" i="1"/>
  <c r="G958" i="1"/>
  <c r="B959" i="1"/>
  <c r="C959" i="1"/>
  <c r="D959" i="1"/>
  <c r="G959" i="1"/>
  <c r="B960" i="1"/>
  <c r="C960" i="1"/>
  <c r="D960" i="1"/>
  <c r="G960" i="1"/>
  <c r="B961" i="1"/>
  <c r="C961" i="1"/>
  <c r="D961" i="1"/>
  <c r="G961" i="1"/>
  <c r="B962" i="1"/>
  <c r="C962" i="1"/>
  <c r="D962" i="1"/>
  <c r="G962" i="1"/>
  <c r="B963" i="1"/>
  <c r="C963" i="1"/>
  <c r="D963" i="1"/>
  <c r="G963" i="1"/>
  <c r="B964" i="1"/>
  <c r="C964" i="1"/>
  <c r="D964" i="1"/>
  <c r="G964" i="1"/>
  <c r="B965" i="1"/>
  <c r="C965" i="1"/>
  <c r="D965" i="1"/>
  <c r="G965" i="1"/>
  <c r="B966" i="1"/>
  <c r="C966" i="1"/>
  <c r="D966" i="1"/>
  <c r="G966" i="1"/>
  <c r="B967" i="1"/>
  <c r="C967" i="1"/>
  <c r="D967" i="1"/>
  <c r="G967" i="1"/>
  <c r="B968" i="1"/>
  <c r="C968" i="1"/>
  <c r="D968" i="1"/>
  <c r="G968" i="1"/>
  <c r="B971" i="1"/>
  <c r="E128" i="1" s="1"/>
  <c r="C971" i="1"/>
  <c r="M128" i="1" s="1"/>
  <c r="O128" i="1" s="1"/>
  <c r="D971" i="1"/>
  <c r="F128" i="1" s="1"/>
  <c r="L190" i="4" s="1"/>
  <c r="G971" i="1"/>
  <c r="C128" i="1" s="1"/>
  <c r="B972" i="1"/>
  <c r="C972" i="1"/>
  <c r="D972" i="1"/>
  <c r="G972" i="1"/>
  <c r="B973" i="1"/>
  <c r="C973" i="1"/>
  <c r="D973" i="1"/>
  <c r="G973" i="1"/>
  <c r="B974" i="1"/>
  <c r="C974" i="1"/>
  <c r="D974" i="1"/>
  <c r="G974" i="1"/>
  <c r="B975" i="1"/>
  <c r="C975" i="1"/>
  <c r="D975" i="1"/>
  <c r="G975" i="1"/>
  <c r="B976" i="1"/>
  <c r="C976" i="1"/>
  <c r="D976" i="1"/>
  <c r="G976" i="1"/>
  <c r="B977" i="1"/>
  <c r="C977" i="1"/>
  <c r="D977" i="1"/>
  <c r="G977" i="1"/>
  <c r="B978" i="1"/>
  <c r="C978" i="1"/>
  <c r="D978" i="1"/>
  <c r="G978" i="1"/>
  <c r="B979" i="1"/>
  <c r="C979" i="1"/>
  <c r="D979" i="1"/>
  <c r="G979" i="1"/>
  <c r="B980" i="1"/>
  <c r="C980" i="1"/>
  <c r="D980" i="1"/>
  <c r="G980" i="1"/>
  <c r="B981" i="1"/>
  <c r="C981" i="1"/>
  <c r="D981" i="1"/>
  <c r="G981" i="1"/>
  <c r="B982" i="1"/>
  <c r="C982" i="1"/>
  <c r="D982" i="1"/>
  <c r="G982" i="1"/>
  <c r="B983" i="1"/>
  <c r="C983" i="1"/>
  <c r="D983" i="1"/>
  <c r="G983" i="1"/>
  <c r="B984" i="1"/>
  <c r="C984" i="1"/>
  <c r="D984" i="1"/>
  <c r="G984" i="1"/>
  <c r="B985" i="1"/>
  <c r="C985" i="1"/>
  <c r="D985" i="1"/>
  <c r="G985" i="1"/>
  <c r="B986" i="1"/>
  <c r="C986" i="1"/>
  <c r="D986" i="1"/>
  <c r="G986" i="1"/>
  <c r="B987" i="1"/>
  <c r="C987" i="1"/>
  <c r="D987" i="1"/>
  <c r="G987" i="1"/>
  <c r="B988" i="1"/>
  <c r="C988" i="1"/>
  <c r="D988" i="1"/>
  <c r="G988" i="1"/>
  <c r="B989" i="1"/>
  <c r="C989" i="1"/>
  <c r="D989" i="1"/>
  <c r="G989" i="1"/>
  <c r="B990" i="1"/>
  <c r="C990" i="1"/>
  <c r="D990" i="1"/>
  <c r="G990" i="1"/>
  <c r="B991" i="1"/>
  <c r="C991" i="1"/>
  <c r="D991" i="1"/>
  <c r="G991" i="1"/>
  <c r="B992" i="1"/>
  <c r="C992" i="1"/>
  <c r="D992" i="1"/>
  <c r="G992" i="1"/>
  <c r="B993" i="1"/>
  <c r="C993" i="1"/>
  <c r="D993" i="1"/>
  <c r="G993" i="1"/>
  <c r="B994" i="1"/>
  <c r="C994" i="1"/>
  <c r="D994" i="1"/>
  <c r="G994" i="1"/>
  <c r="B995" i="1"/>
  <c r="C995" i="1"/>
  <c r="D995" i="1"/>
  <c r="G995" i="1"/>
  <c r="B996" i="1"/>
  <c r="C996" i="1"/>
  <c r="D996" i="1"/>
  <c r="G996" i="1"/>
  <c r="B997" i="1"/>
  <c r="C997" i="1"/>
  <c r="D997" i="1"/>
  <c r="G997" i="1"/>
  <c r="B998" i="1"/>
  <c r="C998" i="1"/>
  <c r="D998" i="1"/>
  <c r="G998" i="1"/>
  <c r="B1001" i="1"/>
  <c r="E129" i="1" s="1"/>
  <c r="C1001" i="1"/>
  <c r="M129" i="1" s="1"/>
  <c r="O129" i="1" s="1"/>
  <c r="D1001" i="1"/>
  <c r="F129" i="1" s="1"/>
  <c r="L196" i="4" s="1"/>
  <c r="G1001" i="1"/>
  <c r="C129" i="1" s="1"/>
  <c r="B1002" i="1"/>
  <c r="C1002" i="1"/>
  <c r="D1002" i="1"/>
  <c r="G1002" i="1"/>
  <c r="B1003" i="1"/>
  <c r="C1003" i="1"/>
  <c r="D1003" i="1"/>
  <c r="G1003" i="1"/>
  <c r="B1004" i="1"/>
  <c r="C1004" i="1"/>
  <c r="D1004" i="1"/>
  <c r="G1004" i="1"/>
  <c r="B1005" i="1"/>
  <c r="C1005" i="1"/>
  <c r="D1005" i="1"/>
  <c r="G1005" i="1"/>
  <c r="B1006" i="1"/>
  <c r="C1006" i="1"/>
  <c r="D1006" i="1"/>
  <c r="G1006" i="1"/>
  <c r="B1007" i="1"/>
  <c r="C1007" i="1"/>
  <c r="D1007" i="1"/>
  <c r="G1007" i="1"/>
  <c r="B1008" i="1"/>
  <c r="C1008" i="1"/>
  <c r="D1008" i="1"/>
  <c r="G1008" i="1"/>
  <c r="B1009" i="1"/>
  <c r="C1009" i="1"/>
  <c r="D1009" i="1"/>
  <c r="G1009" i="1"/>
  <c r="B1010" i="1"/>
  <c r="C1010" i="1"/>
  <c r="D1010" i="1"/>
  <c r="G1010" i="1"/>
  <c r="B1011" i="1"/>
  <c r="C1011" i="1"/>
  <c r="D1011" i="1"/>
  <c r="G1011" i="1"/>
  <c r="B1012" i="1"/>
  <c r="C1012" i="1"/>
  <c r="D1012" i="1"/>
  <c r="G1012" i="1"/>
  <c r="B1013" i="1"/>
  <c r="C1013" i="1"/>
  <c r="D1013" i="1"/>
  <c r="G1013" i="1"/>
  <c r="B1014" i="1"/>
  <c r="C1014" i="1"/>
  <c r="D1014" i="1"/>
  <c r="G1014" i="1"/>
  <c r="B1015" i="1"/>
  <c r="C1015" i="1"/>
  <c r="D1015" i="1"/>
  <c r="G1015" i="1"/>
  <c r="B1016" i="1"/>
  <c r="C1016" i="1"/>
  <c r="D1016" i="1"/>
  <c r="G1016" i="1"/>
  <c r="B1017" i="1"/>
  <c r="C1017" i="1"/>
  <c r="D1017" i="1"/>
  <c r="G1017" i="1"/>
  <c r="B1018" i="1"/>
  <c r="C1018" i="1"/>
  <c r="D1018" i="1"/>
  <c r="G1018" i="1"/>
  <c r="B1019" i="1"/>
  <c r="C1019" i="1"/>
  <c r="D1019" i="1"/>
  <c r="G1019" i="1"/>
  <c r="B1020" i="1"/>
  <c r="C1020" i="1"/>
  <c r="D1020" i="1"/>
  <c r="G1020" i="1"/>
  <c r="B1021" i="1"/>
  <c r="C1021" i="1"/>
  <c r="D1021" i="1"/>
  <c r="G1021" i="1"/>
  <c r="B1022" i="1"/>
  <c r="C1022" i="1"/>
  <c r="D1022" i="1"/>
  <c r="G1022" i="1"/>
  <c r="B1023" i="1"/>
  <c r="C1023" i="1"/>
  <c r="D1023" i="1"/>
  <c r="G1023" i="1"/>
  <c r="B1024" i="1"/>
  <c r="C1024" i="1"/>
  <c r="D1024" i="1"/>
  <c r="G1024" i="1"/>
  <c r="B1025" i="1"/>
  <c r="C1025" i="1"/>
  <c r="D1025" i="1"/>
  <c r="G1025" i="1"/>
  <c r="B1026" i="1"/>
  <c r="C1026" i="1"/>
  <c r="D1026" i="1"/>
  <c r="G1026" i="1"/>
  <c r="B1027" i="1"/>
  <c r="C1027" i="1"/>
  <c r="D1027" i="1"/>
  <c r="G1027" i="1"/>
  <c r="B1028" i="1"/>
  <c r="C1028" i="1"/>
  <c r="D1028" i="1"/>
  <c r="G1028" i="1"/>
  <c r="B1031" i="1"/>
  <c r="E130" i="1" s="1"/>
  <c r="C1031" i="1"/>
  <c r="M130" i="1" s="1"/>
  <c r="O130" i="1" s="1"/>
  <c r="D1031" i="1"/>
  <c r="F130" i="1" s="1"/>
  <c r="L202" i="4" s="1"/>
  <c r="G1031" i="1"/>
  <c r="C130" i="1" s="1"/>
  <c r="B1032" i="1"/>
  <c r="C1032" i="1"/>
  <c r="D1032" i="1"/>
  <c r="G1032" i="1"/>
  <c r="B1033" i="1"/>
  <c r="C1033" i="1"/>
  <c r="D1033" i="1"/>
  <c r="G1033" i="1"/>
  <c r="B1034" i="1"/>
  <c r="C1034" i="1"/>
  <c r="D1034" i="1"/>
  <c r="G1034" i="1"/>
  <c r="B1035" i="1"/>
  <c r="C1035" i="1"/>
  <c r="D1035" i="1"/>
  <c r="G1035" i="1"/>
  <c r="B1036" i="1"/>
  <c r="C1036" i="1"/>
  <c r="D1036" i="1"/>
  <c r="G1036" i="1"/>
  <c r="B1037" i="1"/>
  <c r="C1037" i="1"/>
  <c r="D1037" i="1"/>
  <c r="G1037" i="1"/>
  <c r="B1038" i="1"/>
  <c r="C1038" i="1"/>
  <c r="D1038" i="1"/>
  <c r="G1038" i="1"/>
  <c r="B1039" i="1"/>
  <c r="C1039" i="1"/>
  <c r="D1039" i="1"/>
  <c r="G1039" i="1"/>
  <c r="B1040" i="1"/>
  <c r="C1040" i="1"/>
  <c r="D1040" i="1"/>
  <c r="G1040" i="1"/>
  <c r="B1041" i="1"/>
  <c r="C1041" i="1"/>
  <c r="D1041" i="1"/>
  <c r="G1041" i="1"/>
  <c r="B1042" i="1"/>
  <c r="C1042" i="1"/>
  <c r="D1042" i="1"/>
  <c r="G1042" i="1"/>
  <c r="B1043" i="1"/>
  <c r="C1043" i="1"/>
  <c r="D1043" i="1"/>
  <c r="G1043" i="1"/>
  <c r="B1044" i="1"/>
  <c r="C1044" i="1"/>
  <c r="D1044" i="1"/>
  <c r="G1044" i="1"/>
  <c r="B1045" i="1"/>
  <c r="C1045" i="1"/>
  <c r="D1045" i="1"/>
  <c r="G1045" i="1"/>
  <c r="B1046" i="1"/>
  <c r="C1046" i="1"/>
  <c r="D1046" i="1"/>
  <c r="G1046" i="1"/>
  <c r="B1047" i="1"/>
  <c r="C1047" i="1"/>
  <c r="D1047" i="1"/>
  <c r="G1047" i="1"/>
  <c r="B1048" i="1"/>
  <c r="C1048" i="1"/>
  <c r="D1048" i="1"/>
  <c r="G1048" i="1"/>
  <c r="B1049" i="1"/>
  <c r="C1049" i="1"/>
  <c r="D1049" i="1"/>
  <c r="G1049" i="1"/>
  <c r="B1050" i="1"/>
  <c r="C1050" i="1"/>
  <c r="D1050" i="1"/>
  <c r="G1050" i="1"/>
  <c r="B1051" i="1"/>
  <c r="C1051" i="1"/>
  <c r="D1051" i="1"/>
  <c r="G1051" i="1"/>
  <c r="B1052" i="1"/>
  <c r="C1052" i="1"/>
  <c r="D1052" i="1"/>
  <c r="G1052" i="1"/>
  <c r="B1053" i="1"/>
  <c r="C1053" i="1"/>
  <c r="D1053" i="1"/>
  <c r="G1053" i="1"/>
  <c r="B1054" i="1"/>
  <c r="C1054" i="1"/>
  <c r="D1054" i="1"/>
  <c r="G1054" i="1"/>
  <c r="B1055" i="1"/>
  <c r="C1055" i="1"/>
  <c r="D1055" i="1"/>
  <c r="G1055" i="1"/>
  <c r="B1056" i="1"/>
  <c r="C1056" i="1"/>
  <c r="D1056" i="1"/>
  <c r="G1056" i="1"/>
  <c r="B1057" i="1"/>
  <c r="C1057" i="1"/>
  <c r="D1057" i="1"/>
  <c r="G1057" i="1"/>
  <c r="B1058" i="1"/>
  <c r="C1058" i="1"/>
  <c r="D1058" i="1"/>
  <c r="G1058" i="1"/>
  <c r="B1061" i="1"/>
  <c r="E131" i="1" s="1"/>
  <c r="C1061" i="1"/>
  <c r="M131" i="1" s="1"/>
  <c r="O131" i="1" s="1"/>
  <c r="D1061" i="1"/>
  <c r="F131" i="1" s="1"/>
  <c r="L208" i="4" s="1"/>
  <c r="G1061" i="1"/>
  <c r="C131" i="1" s="1"/>
  <c r="B1062" i="1"/>
  <c r="C1062" i="1"/>
  <c r="D1062" i="1"/>
  <c r="G1062" i="1"/>
  <c r="B1063" i="1"/>
  <c r="C1063" i="1"/>
  <c r="D1063" i="1"/>
  <c r="G1063" i="1"/>
  <c r="B1064" i="1"/>
  <c r="C1064" i="1"/>
  <c r="D1064" i="1"/>
  <c r="G1064" i="1"/>
  <c r="B1065" i="1"/>
  <c r="C1065" i="1"/>
  <c r="D1065" i="1"/>
  <c r="G1065" i="1"/>
  <c r="B1066" i="1"/>
  <c r="C1066" i="1"/>
  <c r="D1066" i="1"/>
  <c r="G1066" i="1"/>
  <c r="B1067" i="1"/>
  <c r="C1067" i="1"/>
  <c r="D1067" i="1"/>
  <c r="G1067" i="1"/>
  <c r="B1068" i="1"/>
  <c r="C1068" i="1"/>
  <c r="D1068" i="1"/>
  <c r="G1068" i="1"/>
  <c r="B1069" i="1"/>
  <c r="C1069" i="1"/>
  <c r="D1069" i="1"/>
  <c r="G1069" i="1"/>
  <c r="B1070" i="1"/>
  <c r="C1070" i="1"/>
  <c r="D1070" i="1"/>
  <c r="G1070" i="1"/>
  <c r="B1071" i="1"/>
  <c r="C1071" i="1"/>
  <c r="D1071" i="1"/>
  <c r="G1071" i="1"/>
  <c r="B1072" i="1"/>
  <c r="C1072" i="1"/>
  <c r="D1072" i="1"/>
  <c r="G1072" i="1"/>
  <c r="B1073" i="1"/>
  <c r="C1073" i="1"/>
  <c r="D1073" i="1"/>
  <c r="G1073" i="1"/>
  <c r="B1074" i="1"/>
  <c r="C1074" i="1"/>
  <c r="D1074" i="1"/>
  <c r="G1074" i="1"/>
  <c r="B1075" i="1"/>
  <c r="C1075" i="1"/>
  <c r="D1075" i="1"/>
  <c r="G1075" i="1"/>
  <c r="B1076" i="1"/>
  <c r="C1076" i="1"/>
  <c r="D1076" i="1"/>
  <c r="G1076" i="1"/>
  <c r="B1077" i="1"/>
  <c r="C1077" i="1"/>
  <c r="D1077" i="1"/>
  <c r="G1077" i="1"/>
  <c r="B1078" i="1"/>
  <c r="C1078" i="1"/>
  <c r="D1078" i="1"/>
  <c r="G1078" i="1"/>
  <c r="B1079" i="1"/>
  <c r="C1079" i="1"/>
  <c r="D1079" i="1"/>
  <c r="G1079" i="1"/>
  <c r="B1080" i="1"/>
  <c r="C1080" i="1"/>
  <c r="D1080" i="1"/>
  <c r="G1080" i="1"/>
  <c r="B1081" i="1"/>
  <c r="C1081" i="1"/>
  <c r="D1081" i="1"/>
  <c r="G1081" i="1"/>
  <c r="B1082" i="1"/>
  <c r="C1082" i="1"/>
  <c r="D1082" i="1"/>
  <c r="G1082" i="1"/>
  <c r="B1083" i="1"/>
  <c r="C1083" i="1"/>
  <c r="D1083" i="1"/>
  <c r="G1083" i="1"/>
  <c r="B1084" i="1"/>
  <c r="C1084" i="1"/>
  <c r="D1084" i="1"/>
  <c r="G1084" i="1"/>
  <c r="B1085" i="1"/>
  <c r="C1085" i="1"/>
  <c r="D1085" i="1"/>
  <c r="G1085" i="1"/>
  <c r="B1086" i="1"/>
  <c r="C1086" i="1"/>
  <c r="D1086" i="1"/>
  <c r="G1086" i="1"/>
  <c r="B1087" i="1"/>
  <c r="C1087" i="1"/>
  <c r="D1087" i="1"/>
  <c r="G1087" i="1"/>
  <c r="B1088" i="1"/>
  <c r="C1088" i="1"/>
  <c r="D1088" i="1"/>
  <c r="G1088" i="1"/>
  <c r="B1091" i="1"/>
  <c r="E132" i="1" s="1"/>
  <c r="C1091" i="1"/>
  <c r="M132" i="1" s="1"/>
  <c r="O132" i="1" s="1"/>
  <c r="D1091" i="1"/>
  <c r="F132" i="1" s="1"/>
  <c r="L214" i="4" s="1"/>
  <c r="G1091" i="1"/>
  <c r="C132" i="1" s="1"/>
  <c r="B1092" i="1"/>
  <c r="C1092" i="1"/>
  <c r="D1092" i="1"/>
  <c r="G1092" i="1"/>
  <c r="B1093" i="1"/>
  <c r="C1093" i="1"/>
  <c r="D1093" i="1"/>
  <c r="G1093" i="1"/>
  <c r="B1094" i="1"/>
  <c r="C1094" i="1"/>
  <c r="D1094" i="1"/>
  <c r="G1094" i="1"/>
  <c r="B1095" i="1"/>
  <c r="C1095" i="1"/>
  <c r="D1095" i="1"/>
  <c r="G1095" i="1"/>
  <c r="B1096" i="1"/>
  <c r="C1096" i="1"/>
  <c r="D1096" i="1"/>
  <c r="G1096" i="1"/>
  <c r="B1097" i="1"/>
  <c r="C1097" i="1"/>
  <c r="D1097" i="1"/>
  <c r="G1097" i="1"/>
  <c r="B1098" i="1"/>
  <c r="C1098" i="1"/>
  <c r="D1098" i="1"/>
  <c r="G1098" i="1"/>
  <c r="B1099" i="1"/>
  <c r="C1099" i="1"/>
  <c r="D1099" i="1"/>
  <c r="G1099" i="1"/>
  <c r="B1100" i="1"/>
  <c r="C1100" i="1"/>
  <c r="D1100" i="1"/>
  <c r="G1100" i="1"/>
  <c r="B1101" i="1"/>
  <c r="C1101" i="1"/>
  <c r="D1101" i="1"/>
  <c r="G1101" i="1"/>
  <c r="B1102" i="1"/>
  <c r="C1102" i="1"/>
  <c r="D1102" i="1"/>
  <c r="G1102" i="1"/>
  <c r="B1103" i="1"/>
  <c r="C1103" i="1"/>
  <c r="D1103" i="1"/>
  <c r="G1103" i="1"/>
  <c r="B1104" i="1"/>
  <c r="C1104" i="1"/>
  <c r="D1104" i="1"/>
  <c r="G1104" i="1"/>
  <c r="B1105" i="1"/>
  <c r="C1105" i="1"/>
  <c r="D1105" i="1"/>
  <c r="G1105" i="1"/>
  <c r="B1106" i="1"/>
  <c r="C1106" i="1"/>
  <c r="D1106" i="1"/>
  <c r="G1106" i="1"/>
  <c r="B1107" i="1"/>
  <c r="C1107" i="1"/>
  <c r="D1107" i="1"/>
  <c r="G1107" i="1"/>
  <c r="B1108" i="1"/>
  <c r="C1108" i="1"/>
  <c r="D1108" i="1"/>
  <c r="G1108" i="1"/>
  <c r="B1109" i="1"/>
  <c r="C1109" i="1"/>
  <c r="D1109" i="1"/>
  <c r="G1109" i="1"/>
  <c r="B1110" i="1"/>
  <c r="C1110" i="1"/>
  <c r="D1110" i="1"/>
  <c r="G1110" i="1"/>
  <c r="B1111" i="1"/>
  <c r="C1111" i="1"/>
  <c r="D1111" i="1"/>
  <c r="G1111" i="1"/>
  <c r="B1112" i="1"/>
  <c r="C1112" i="1"/>
  <c r="D1112" i="1"/>
  <c r="G1112" i="1"/>
  <c r="B1113" i="1"/>
  <c r="C1113" i="1"/>
  <c r="D1113" i="1"/>
  <c r="G1113" i="1"/>
  <c r="B1114" i="1"/>
  <c r="C1114" i="1"/>
  <c r="D1114" i="1"/>
  <c r="G1114" i="1"/>
  <c r="B1115" i="1"/>
  <c r="C1115" i="1"/>
  <c r="D1115" i="1"/>
  <c r="G1115" i="1"/>
  <c r="B1116" i="1"/>
  <c r="C1116" i="1"/>
  <c r="D1116" i="1"/>
  <c r="G1116" i="1"/>
  <c r="B1117" i="1"/>
  <c r="C1117" i="1"/>
  <c r="D1117" i="1"/>
  <c r="G1117" i="1"/>
  <c r="B1118" i="1"/>
  <c r="C1118" i="1"/>
  <c r="D1118" i="1"/>
  <c r="G1118" i="1"/>
  <c r="B1121" i="1"/>
  <c r="E133" i="1" s="1"/>
  <c r="C1121" i="1"/>
  <c r="M133" i="1" s="1"/>
  <c r="O133" i="1" s="1"/>
  <c r="D1121" i="1"/>
  <c r="F133" i="1" s="1"/>
  <c r="L220" i="4" s="1"/>
  <c r="G1121" i="1"/>
  <c r="C133" i="1" s="1"/>
  <c r="B1122" i="1"/>
  <c r="C1122" i="1"/>
  <c r="D1122" i="1"/>
  <c r="G1122" i="1"/>
  <c r="B1123" i="1"/>
  <c r="C1123" i="1"/>
  <c r="D1123" i="1"/>
  <c r="G1123" i="1"/>
  <c r="B1124" i="1"/>
  <c r="C1124" i="1"/>
  <c r="D1124" i="1"/>
  <c r="G1124" i="1"/>
  <c r="B1125" i="1"/>
  <c r="C1125" i="1"/>
  <c r="D1125" i="1"/>
  <c r="G1125" i="1"/>
  <c r="B1126" i="1"/>
  <c r="C1126" i="1"/>
  <c r="D1126" i="1"/>
  <c r="G1126" i="1"/>
  <c r="B1127" i="1"/>
  <c r="C1127" i="1"/>
  <c r="D1127" i="1"/>
  <c r="G1127" i="1"/>
  <c r="B1128" i="1"/>
  <c r="C1128" i="1"/>
  <c r="D1128" i="1"/>
  <c r="G1128" i="1"/>
  <c r="B1129" i="1"/>
  <c r="C1129" i="1"/>
  <c r="D1129" i="1"/>
  <c r="G1129" i="1"/>
  <c r="B1130" i="1"/>
  <c r="C1130" i="1"/>
  <c r="D1130" i="1"/>
  <c r="G1130" i="1"/>
  <c r="B1131" i="1"/>
  <c r="C1131" i="1"/>
  <c r="D1131" i="1"/>
  <c r="G1131" i="1"/>
  <c r="B1132" i="1"/>
  <c r="C1132" i="1"/>
  <c r="D1132" i="1"/>
  <c r="G1132" i="1"/>
  <c r="B1133" i="1"/>
  <c r="C1133" i="1"/>
  <c r="D1133" i="1"/>
  <c r="G1133" i="1"/>
  <c r="B1134" i="1"/>
  <c r="C1134" i="1"/>
  <c r="D1134" i="1"/>
  <c r="G1134" i="1"/>
  <c r="B1135" i="1"/>
  <c r="C1135" i="1"/>
  <c r="D1135" i="1"/>
  <c r="G1135" i="1"/>
  <c r="B1136" i="1"/>
  <c r="C1136" i="1"/>
  <c r="D1136" i="1"/>
  <c r="G1136" i="1"/>
  <c r="B1137" i="1"/>
  <c r="C1137" i="1"/>
  <c r="D1137" i="1"/>
  <c r="G1137" i="1"/>
  <c r="B1138" i="1"/>
  <c r="C1138" i="1"/>
  <c r="D1138" i="1"/>
  <c r="G1138" i="1"/>
  <c r="B1139" i="1"/>
  <c r="C1139" i="1"/>
  <c r="D1139" i="1"/>
  <c r="G1139" i="1"/>
  <c r="B1140" i="1"/>
  <c r="C1140" i="1"/>
  <c r="D1140" i="1"/>
  <c r="G1140" i="1"/>
  <c r="B1141" i="1"/>
  <c r="C1141" i="1"/>
  <c r="D1141" i="1"/>
  <c r="G1141" i="1"/>
  <c r="B1142" i="1"/>
  <c r="C1142" i="1"/>
  <c r="D1142" i="1"/>
  <c r="G1142" i="1"/>
  <c r="B1143" i="1"/>
  <c r="C1143" i="1"/>
  <c r="D1143" i="1"/>
  <c r="G1143" i="1"/>
  <c r="B1144" i="1"/>
  <c r="C1144" i="1"/>
  <c r="D1144" i="1"/>
  <c r="G1144" i="1"/>
  <c r="B1145" i="1"/>
  <c r="C1145" i="1"/>
  <c r="D1145" i="1"/>
  <c r="G1145" i="1"/>
  <c r="B1146" i="1"/>
  <c r="C1146" i="1"/>
  <c r="D1146" i="1"/>
  <c r="G1146" i="1"/>
  <c r="B1147" i="1"/>
  <c r="C1147" i="1"/>
  <c r="D1147" i="1"/>
  <c r="G1147" i="1"/>
  <c r="B1148" i="1"/>
  <c r="C1148" i="1"/>
  <c r="D1148" i="1"/>
  <c r="G1148" i="1"/>
  <c r="B1151" i="1"/>
  <c r="E134" i="1" s="1"/>
  <c r="C1151" i="1"/>
  <c r="M134" i="1" s="1"/>
  <c r="O134" i="1" s="1"/>
  <c r="D1151" i="1"/>
  <c r="F134" i="1" s="1"/>
  <c r="L226" i="4" s="1"/>
  <c r="G1151" i="1"/>
  <c r="C134" i="1" s="1"/>
  <c r="B1152" i="1"/>
  <c r="C1152" i="1"/>
  <c r="D1152" i="1"/>
  <c r="G1152" i="1"/>
  <c r="B1153" i="1"/>
  <c r="C1153" i="1"/>
  <c r="D1153" i="1"/>
  <c r="G1153" i="1"/>
  <c r="B1154" i="1"/>
  <c r="C1154" i="1"/>
  <c r="D1154" i="1"/>
  <c r="G1154" i="1"/>
  <c r="B1155" i="1"/>
  <c r="C1155" i="1"/>
  <c r="D1155" i="1"/>
  <c r="G1155" i="1"/>
  <c r="B1156" i="1"/>
  <c r="C1156" i="1"/>
  <c r="D1156" i="1"/>
  <c r="G1156" i="1"/>
  <c r="B1157" i="1"/>
  <c r="C1157" i="1"/>
  <c r="D1157" i="1"/>
  <c r="G1157" i="1"/>
  <c r="B1158" i="1"/>
  <c r="C1158" i="1"/>
  <c r="D1158" i="1"/>
  <c r="G1158" i="1"/>
  <c r="B1159" i="1"/>
  <c r="C1159" i="1"/>
  <c r="D1159" i="1"/>
  <c r="G1159" i="1"/>
  <c r="B1160" i="1"/>
  <c r="C1160" i="1"/>
  <c r="D1160" i="1"/>
  <c r="G1160" i="1"/>
  <c r="B1161" i="1"/>
  <c r="C1161" i="1"/>
  <c r="D1161" i="1"/>
  <c r="G1161" i="1"/>
  <c r="B1162" i="1"/>
  <c r="C1162" i="1"/>
  <c r="D1162" i="1"/>
  <c r="G1162" i="1"/>
  <c r="B1163" i="1"/>
  <c r="C1163" i="1"/>
  <c r="D1163" i="1"/>
  <c r="G1163" i="1"/>
  <c r="B1164" i="1"/>
  <c r="C1164" i="1"/>
  <c r="D1164" i="1"/>
  <c r="G1164" i="1"/>
  <c r="B1165" i="1"/>
  <c r="C1165" i="1"/>
  <c r="D1165" i="1"/>
  <c r="G1165" i="1"/>
  <c r="B1166" i="1"/>
  <c r="C1166" i="1"/>
  <c r="D1166" i="1"/>
  <c r="G1166" i="1"/>
  <c r="B1167" i="1"/>
  <c r="C1167" i="1"/>
  <c r="D1167" i="1"/>
  <c r="G1167" i="1"/>
  <c r="B1168" i="1"/>
  <c r="C1168" i="1"/>
  <c r="D1168" i="1"/>
  <c r="G1168" i="1"/>
  <c r="B1169" i="1"/>
  <c r="C1169" i="1"/>
  <c r="D1169" i="1"/>
  <c r="G1169" i="1"/>
  <c r="B1170" i="1"/>
  <c r="C1170" i="1"/>
  <c r="D1170" i="1"/>
  <c r="G1170" i="1"/>
  <c r="B1171" i="1"/>
  <c r="C1171" i="1"/>
  <c r="D1171" i="1"/>
  <c r="G1171" i="1"/>
  <c r="B1172" i="1"/>
  <c r="C1172" i="1"/>
  <c r="D1172" i="1"/>
  <c r="G1172" i="1"/>
  <c r="B1173" i="1"/>
  <c r="C1173" i="1"/>
  <c r="D1173" i="1"/>
  <c r="G1173" i="1"/>
  <c r="B1174" i="1"/>
  <c r="C1174" i="1"/>
  <c r="D1174" i="1"/>
  <c r="G1174" i="1"/>
  <c r="B1175" i="1"/>
  <c r="C1175" i="1"/>
  <c r="D1175" i="1"/>
  <c r="G1175" i="1"/>
  <c r="B1176" i="1"/>
  <c r="C1176" i="1"/>
  <c r="D1176" i="1"/>
  <c r="G1176" i="1"/>
  <c r="B1177" i="1"/>
  <c r="C1177" i="1"/>
  <c r="D1177" i="1"/>
  <c r="G1177" i="1"/>
  <c r="B1178" i="1"/>
  <c r="C1178" i="1"/>
  <c r="D1178" i="1"/>
  <c r="G1178" i="1"/>
  <c r="B1181" i="1"/>
  <c r="E135" i="1" s="1"/>
  <c r="C1181" i="1"/>
  <c r="M135" i="1" s="1"/>
  <c r="O135" i="1" s="1"/>
  <c r="D1181" i="1"/>
  <c r="F135" i="1" s="1"/>
  <c r="L232" i="4" s="1"/>
  <c r="G1181" i="1"/>
  <c r="C135" i="1" s="1"/>
  <c r="B1182" i="1"/>
  <c r="C1182" i="1"/>
  <c r="D1182" i="1"/>
  <c r="G1182" i="1"/>
  <c r="B1183" i="1"/>
  <c r="C1183" i="1"/>
  <c r="D1183" i="1"/>
  <c r="G1183" i="1"/>
  <c r="B1184" i="1"/>
  <c r="C1184" i="1"/>
  <c r="D1184" i="1"/>
  <c r="G1184" i="1"/>
  <c r="B1185" i="1"/>
  <c r="C1185" i="1"/>
  <c r="D1185" i="1"/>
  <c r="G1185" i="1"/>
  <c r="B1186" i="1"/>
  <c r="C1186" i="1"/>
  <c r="D1186" i="1"/>
  <c r="G1186" i="1"/>
  <c r="B1187" i="1"/>
  <c r="C1187" i="1"/>
  <c r="D1187" i="1"/>
  <c r="G1187" i="1"/>
  <c r="B1188" i="1"/>
  <c r="C1188" i="1"/>
  <c r="D1188" i="1"/>
  <c r="G1188" i="1"/>
  <c r="B1189" i="1"/>
  <c r="C1189" i="1"/>
  <c r="D1189" i="1"/>
  <c r="G1189" i="1"/>
  <c r="B1190" i="1"/>
  <c r="C1190" i="1"/>
  <c r="D1190" i="1"/>
  <c r="G1190" i="1"/>
  <c r="B1191" i="1"/>
  <c r="C1191" i="1"/>
  <c r="D1191" i="1"/>
  <c r="G1191" i="1"/>
  <c r="B1192" i="1"/>
  <c r="C1192" i="1"/>
  <c r="D1192" i="1"/>
  <c r="G1192" i="1"/>
  <c r="B1193" i="1"/>
  <c r="C1193" i="1"/>
  <c r="D1193" i="1"/>
  <c r="G1193" i="1"/>
  <c r="B1194" i="1"/>
  <c r="C1194" i="1"/>
  <c r="D1194" i="1"/>
  <c r="G1194" i="1"/>
  <c r="B1195" i="1"/>
  <c r="C1195" i="1"/>
  <c r="D1195" i="1"/>
  <c r="G1195" i="1"/>
  <c r="B1196" i="1"/>
  <c r="C1196" i="1"/>
  <c r="D1196" i="1"/>
  <c r="G1196" i="1"/>
  <c r="B1197" i="1"/>
  <c r="C1197" i="1"/>
  <c r="D1197" i="1"/>
  <c r="G1197" i="1"/>
  <c r="B1198" i="1"/>
  <c r="C1198" i="1"/>
  <c r="D1198" i="1"/>
  <c r="G1198" i="1"/>
  <c r="B1199" i="1"/>
  <c r="C1199" i="1"/>
  <c r="D1199" i="1"/>
  <c r="G1199" i="1"/>
  <c r="B1200" i="1"/>
  <c r="C1200" i="1"/>
  <c r="D1200" i="1"/>
  <c r="G1200" i="1"/>
  <c r="B1201" i="1"/>
  <c r="C1201" i="1"/>
  <c r="D1201" i="1"/>
  <c r="G1201" i="1"/>
  <c r="B1202" i="1"/>
  <c r="C1202" i="1"/>
  <c r="D1202" i="1"/>
  <c r="G1202" i="1"/>
  <c r="B1203" i="1"/>
  <c r="C1203" i="1"/>
  <c r="D1203" i="1"/>
  <c r="G1203" i="1"/>
  <c r="B1204" i="1"/>
  <c r="C1204" i="1"/>
  <c r="D1204" i="1"/>
  <c r="G1204" i="1"/>
  <c r="B1205" i="1"/>
  <c r="C1205" i="1"/>
  <c r="D1205" i="1"/>
  <c r="G1205" i="1"/>
  <c r="B1206" i="1"/>
  <c r="C1206" i="1"/>
  <c r="D1206" i="1"/>
  <c r="G1206" i="1"/>
  <c r="B1207" i="1"/>
  <c r="C1207" i="1"/>
  <c r="D1207" i="1"/>
  <c r="G1207" i="1"/>
  <c r="B1208" i="1"/>
  <c r="C1208" i="1"/>
  <c r="D1208" i="1"/>
  <c r="G1208" i="1"/>
  <c r="B1211" i="1"/>
  <c r="E136" i="1" s="1"/>
  <c r="C1211" i="1"/>
  <c r="M136" i="1" s="1"/>
  <c r="O136" i="1" s="1"/>
  <c r="D1211" i="1"/>
  <c r="F136" i="1" s="1"/>
  <c r="L238" i="4" s="1"/>
  <c r="G1211" i="1"/>
  <c r="C136" i="1" s="1"/>
  <c r="B1212" i="1"/>
  <c r="C1212" i="1"/>
  <c r="D1212" i="1"/>
  <c r="G1212" i="1"/>
  <c r="B1213" i="1"/>
  <c r="C1213" i="1"/>
  <c r="D1213" i="1"/>
  <c r="G1213" i="1"/>
  <c r="B1214" i="1"/>
  <c r="C1214" i="1"/>
  <c r="D1214" i="1"/>
  <c r="G1214" i="1"/>
  <c r="B1215" i="1"/>
  <c r="C1215" i="1"/>
  <c r="D1215" i="1"/>
  <c r="G1215" i="1"/>
  <c r="B1216" i="1"/>
  <c r="C1216" i="1"/>
  <c r="D1216" i="1"/>
  <c r="G1216" i="1"/>
  <c r="B1217" i="1"/>
  <c r="C1217" i="1"/>
  <c r="D1217" i="1"/>
  <c r="G1217" i="1"/>
  <c r="B1218" i="1"/>
  <c r="C1218" i="1"/>
  <c r="D1218" i="1"/>
  <c r="G1218" i="1"/>
  <c r="B1219" i="1"/>
  <c r="C1219" i="1"/>
  <c r="D1219" i="1"/>
  <c r="G1219" i="1"/>
  <c r="B1220" i="1"/>
  <c r="C1220" i="1"/>
  <c r="D1220" i="1"/>
  <c r="G1220" i="1"/>
  <c r="B1221" i="1"/>
  <c r="C1221" i="1"/>
  <c r="D1221" i="1"/>
  <c r="G1221" i="1"/>
  <c r="B1222" i="1"/>
  <c r="C1222" i="1"/>
  <c r="D1222" i="1"/>
  <c r="G1222" i="1"/>
  <c r="B1223" i="1"/>
  <c r="C1223" i="1"/>
  <c r="D1223" i="1"/>
  <c r="G1223" i="1"/>
  <c r="B1224" i="1"/>
  <c r="C1224" i="1"/>
  <c r="D1224" i="1"/>
  <c r="G1224" i="1"/>
  <c r="B1225" i="1"/>
  <c r="C1225" i="1"/>
  <c r="D1225" i="1"/>
  <c r="G1225" i="1"/>
  <c r="B1226" i="1"/>
  <c r="C1226" i="1"/>
  <c r="D1226" i="1"/>
  <c r="G1226" i="1"/>
  <c r="B1227" i="1"/>
  <c r="C1227" i="1"/>
  <c r="D1227" i="1"/>
  <c r="G1227" i="1"/>
  <c r="B1228" i="1"/>
  <c r="C1228" i="1"/>
  <c r="D1228" i="1"/>
  <c r="G1228" i="1"/>
  <c r="B1229" i="1"/>
  <c r="C1229" i="1"/>
  <c r="D1229" i="1"/>
  <c r="G1229" i="1"/>
  <c r="B1230" i="1"/>
  <c r="C1230" i="1"/>
  <c r="D1230" i="1"/>
  <c r="G1230" i="1"/>
  <c r="B1231" i="1"/>
  <c r="C1231" i="1"/>
  <c r="D1231" i="1"/>
  <c r="G1231" i="1"/>
  <c r="B1232" i="1"/>
  <c r="C1232" i="1"/>
  <c r="D1232" i="1"/>
  <c r="G1232" i="1"/>
  <c r="B1233" i="1"/>
  <c r="C1233" i="1"/>
  <c r="D1233" i="1"/>
  <c r="G1233" i="1"/>
  <c r="B1234" i="1"/>
  <c r="C1234" i="1"/>
  <c r="D1234" i="1"/>
  <c r="G1234" i="1"/>
  <c r="B1235" i="1"/>
  <c r="C1235" i="1"/>
  <c r="D1235" i="1"/>
  <c r="G1235" i="1"/>
  <c r="B1236" i="1"/>
  <c r="C1236" i="1"/>
  <c r="D1236" i="1"/>
  <c r="G1236" i="1"/>
  <c r="B1237" i="1"/>
  <c r="C1237" i="1"/>
  <c r="D1237" i="1"/>
  <c r="G1237" i="1"/>
  <c r="B1238" i="1"/>
  <c r="C1238" i="1"/>
  <c r="D1238" i="1"/>
  <c r="G1238" i="1"/>
  <c r="B1241" i="1"/>
  <c r="E137" i="1" s="1"/>
  <c r="C1241" i="1"/>
  <c r="M137" i="1" s="1"/>
  <c r="O137" i="1" s="1"/>
  <c r="D1241" i="1"/>
  <c r="F137" i="1" s="1"/>
  <c r="L244" i="4" s="1"/>
  <c r="G1241" i="1"/>
  <c r="C137" i="1" s="1"/>
  <c r="B1242" i="1"/>
  <c r="C1242" i="1"/>
  <c r="D1242" i="1"/>
  <c r="G1242" i="1"/>
  <c r="B1243" i="1"/>
  <c r="C1243" i="1"/>
  <c r="D1243" i="1"/>
  <c r="G1243" i="1"/>
  <c r="B1244" i="1"/>
  <c r="C1244" i="1"/>
  <c r="D1244" i="1"/>
  <c r="G1244" i="1"/>
  <c r="B1245" i="1"/>
  <c r="C1245" i="1"/>
  <c r="D1245" i="1"/>
  <c r="G1245" i="1"/>
  <c r="B1246" i="1"/>
  <c r="C1246" i="1"/>
  <c r="D1246" i="1"/>
  <c r="G1246" i="1"/>
  <c r="B1247" i="1"/>
  <c r="C1247" i="1"/>
  <c r="D1247" i="1"/>
  <c r="G1247" i="1"/>
  <c r="B1248" i="1"/>
  <c r="C1248" i="1"/>
  <c r="D1248" i="1"/>
  <c r="G1248" i="1"/>
  <c r="B1249" i="1"/>
  <c r="C1249" i="1"/>
  <c r="D1249" i="1"/>
  <c r="G1249" i="1"/>
  <c r="B1250" i="1"/>
  <c r="C1250" i="1"/>
  <c r="D1250" i="1"/>
  <c r="G1250" i="1"/>
  <c r="B1251" i="1"/>
  <c r="C1251" i="1"/>
  <c r="D1251" i="1"/>
  <c r="G1251" i="1"/>
  <c r="B1252" i="1"/>
  <c r="C1252" i="1"/>
  <c r="D1252" i="1"/>
  <c r="G1252" i="1"/>
  <c r="B1253" i="1"/>
  <c r="C1253" i="1"/>
  <c r="D1253" i="1"/>
  <c r="G1253" i="1"/>
  <c r="B1254" i="1"/>
  <c r="C1254" i="1"/>
  <c r="D1254" i="1"/>
  <c r="G1254" i="1"/>
  <c r="B1255" i="1"/>
  <c r="C1255" i="1"/>
  <c r="D1255" i="1"/>
  <c r="G1255" i="1"/>
  <c r="B1256" i="1"/>
  <c r="C1256" i="1"/>
  <c r="D1256" i="1"/>
  <c r="G1256" i="1"/>
  <c r="B1257" i="1"/>
  <c r="C1257" i="1"/>
  <c r="D1257" i="1"/>
  <c r="G1257" i="1"/>
  <c r="B1258" i="1"/>
  <c r="C1258" i="1"/>
  <c r="D1258" i="1"/>
  <c r="G1258" i="1"/>
  <c r="B1259" i="1"/>
  <c r="C1259" i="1"/>
  <c r="D1259" i="1"/>
  <c r="G1259" i="1"/>
  <c r="B1260" i="1"/>
  <c r="C1260" i="1"/>
  <c r="D1260" i="1"/>
  <c r="G1260" i="1"/>
  <c r="B1261" i="1"/>
  <c r="C1261" i="1"/>
  <c r="D1261" i="1"/>
  <c r="G1261" i="1"/>
  <c r="B1262" i="1"/>
  <c r="C1262" i="1"/>
  <c r="D1262" i="1"/>
  <c r="G1262" i="1"/>
  <c r="B1263" i="1"/>
  <c r="C1263" i="1"/>
  <c r="D1263" i="1"/>
  <c r="G1263" i="1"/>
  <c r="B1264" i="1"/>
  <c r="C1264" i="1"/>
  <c r="D1264" i="1"/>
  <c r="G1264" i="1"/>
  <c r="B1265" i="1"/>
  <c r="C1265" i="1"/>
  <c r="D1265" i="1"/>
  <c r="G1265" i="1"/>
  <c r="B1266" i="1"/>
  <c r="C1266" i="1"/>
  <c r="D1266" i="1"/>
  <c r="G1266" i="1"/>
  <c r="B1267" i="1"/>
  <c r="C1267" i="1"/>
  <c r="D1267" i="1"/>
  <c r="G1267" i="1"/>
  <c r="B1268" i="1"/>
  <c r="C1268" i="1"/>
  <c r="D1268" i="1"/>
  <c r="G1268" i="1"/>
  <c r="B1271" i="1"/>
  <c r="E138" i="1" s="1"/>
  <c r="C1271" i="1"/>
  <c r="M138" i="1" s="1"/>
  <c r="O138" i="1" s="1"/>
  <c r="D1271" i="1"/>
  <c r="F138" i="1" s="1"/>
  <c r="L250" i="4" s="1"/>
  <c r="G1271" i="1"/>
  <c r="C138" i="1" s="1"/>
  <c r="B1272" i="1"/>
  <c r="C1272" i="1"/>
  <c r="D1272" i="1"/>
  <c r="G1272" i="1"/>
  <c r="B1273" i="1"/>
  <c r="C1273" i="1"/>
  <c r="D1273" i="1"/>
  <c r="G1273" i="1"/>
  <c r="B1274" i="1"/>
  <c r="C1274" i="1"/>
  <c r="D1274" i="1"/>
  <c r="G1274" i="1"/>
  <c r="B1275" i="1"/>
  <c r="C1275" i="1"/>
  <c r="D1275" i="1"/>
  <c r="G1275" i="1"/>
  <c r="B1276" i="1"/>
  <c r="C1276" i="1"/>
  <c r="D1276" i="1"/>
  <c r="G1276" i="1"/>
  <c r="B1277" i="1"/>
  <c r="C1277" i="1"/>
  <c r="D1277" i="1"/>
  <c r="G1277" i="1"/>
  <c r="B1278" i="1"/>
  <c r="C1278" i="1"/>
  <c r="D1278" i="1"/>
  <c r="G1278" i="1"/>
  <c r="B1279" i="1"/>
  <c r="C1279" i="1"/>
  <c r="D1279" i="1"/>
  <c r="G1279" i="1"/>
  <c r="B1280" i="1"/>
  <c r="C1280" i="1"/>
  <c r="D1280" i="1"/>
  <c r="G1280" i="1"/>
  <c r="B1281" i="1"/>
  <c r="C1281" i="1"/>
  <c r="D1281" i="1"/>
  <c r="G1281" i="1"/>
  <c r="B1282" i="1"/>
  <c r="C1282" i="1"/>
  <c r="D1282" i="1"/>
  <c r="G1282" i="1"/>
  <c r="B1283" i="1"/>
  <c r="C1283" i="1"/>
  <c r="D1283" i="1"/>
  <c r="G1283" i="1"/>
  <c r="B1284" i="1"/>
  <c r="C1284" i="1"/>
  <c r="D1284" i="1"/>
  <c r="G1284" i="1"/>
  <c r="B1285" i="1"/>
  <c r="C1285" i="1"/>
  <c r="D1285" i="1"/>
  <c r="G1285" i="1"/>
  <c r="B1286" i="1"/>
  <c r="C1286" i="1"/>
  <c r="D1286" i="1"/>
  <c r="G1286" i="1"/>
  <c r="B1287" i="1"/>
  <c r="C1287" i="1"/>
  <c r="D1287" i="1"/>
  <c r="G1287" i="1"/>
  <c r="B1288" i="1"/>
  <c r="C1288" i="1"/>
  <c r="D1288" i="1"/>
  <c r="G1288" i="1"/>
  <c r="B1289" i="1"/>
  <c r="C1289" i="1"/>
  <c r="D1289" i="1"/>
  <c r="G1289" i="1"/>
  <c r="B1290" i="1"/>
  <c r="C1290" i="1"/>
  <c r="D1290" i="1"/>
  <c r="G1290" i="1"/>
  <c r="B1291" i="1"/>
  <c r="C1291" i="1"/>
  <c r="D1291" i="1"/>
  <c r="G1291" i="1"/>
  <c r="B1292" i="1"/>
  <c r="C1292" i="1"/>
  <c r="D1292" i="1"/>
  <c r="G1292" i="1"/>
  <c r="B1293" i="1"/>
  <c r="C1293" i="1"/>
  <c r="D1293" i="1"/>
  <c r="G1293" i="1"/>
  <c r="B1294" i="1"/>
  <c r="C1294" i="1"/>
  <c r="D1294" i="1"/>
  <c r="G1294" i="1"/>
  <c r="B1295" i="1"/>
  <c r="C1295" i="1"/>
  <c r="D1295" i="1"/>
  <c r="G1295" i="1"/>
  <c r="B1296" i="1"/>
  <c r="C1296" i="1"/>
  <c r="D1296" i="1"/>
  <c r="G1296" i="1"/>
  <c r="B1297" i="1"/>
  <c r="C1297" i="1"/>
  <c r="D1297" i="1"/>
  <c r="G1297" i="1"/>
  <c r="B1298" i="1"/>
  <c r="C1298" i="1"/>
  <c r="D1298" i="1"/>
  <c r="G1298" i="1"/>
  <c r="B1301" i="1"/>
  <c r="E139" i="1" s="1"/>
  <c r="C1301" i="1"/>
  <c r="M139" i="1" s="1"/>
  <c r="O139" i="1" s="1"/>
  <c r="D1301" i="1"/>
  <c r="F139" i="1" s="1"/>
  <c r="L256" i="4" s="1"/>
  <c r="G1301" i="1"/>
  <c r="C139" i="1" s="1"/>
  <c r="B1302" i="1"/>
  <c r="C1302" i="1"/>
  <c r="D1302" i="1"/>
  <c r="G1302" i="1"/>
  <c r="B1303" i="1"/>
  <c r="C1303" i="1"/>
  <c r="D1303" i="1"/>
  <c r="G1303" i="1"/>
  <c r="B1304" i="1"/>
  <c r="C1304" i="1"/>
  <c r="D1304" i="1"/>
  <c r="G1304" i="1"/>
  <c r="B1305" i="1"/>
  <c r="C1305" i="1"/>
  <c r="D1305" i="1"/>
  <c r="G1305" i="1"/>
  <c r="B1306" i="1"/>
  <c r="C1306" i="1"/>
  <c r="D1306" i="1"/>
  <c r="G1306" i="1"/>
  <c r="B1307" i="1"/>
  <c r="C1307" i="1"/>
  <c r="D1307" i="1"/>
  <c r="G1307" i="1"/>
  <c r="B1308" i="1"/>
  <c r="C1308" i="1"/>
  <c r="D1308" i="1"/>
  <c r="G1308" i="1"/>
  <c r="B1309" i="1"/>
  <c r="C1309" i="1"/>
  <c r="D1309" i="1"/>
  <c r="G1309" i="1"/>
  <c r="B1310" i="1"/>
  <c r="C1310" i="1"/>
  <c r="D1310" i="1"/>
  <c r="G1310" i="1"/>
  <c r="B1311" i="1"/>
  <c r="C1311" i="1"/>
  <c r="D1311" i="1"/>
  <c r="G1311" i="1"/>
  <c r="B1312" i="1"/>
  <c r="C1312" i="1"/>
  <c r="D1312" i="1"/>
  <c r="G1312" i="1"/>
  <c r="B1313" i="1"/>
  <c r="C1313" i="1"/>
  <c r="D1313" i="1"/>
  <c r="G1313" i="1"/>
  <c r="B1314" i="1"/>
  <c r="C1314" i="1"/>
  <c r="D1314" i="1"/>
  <c r="G1314" i="1"/>
  <c r="B1315" i="1"/>
  <c r="C1315" i="1"/>
  <c r="D1315" i="1"/>
  <c r="G1315" i="1"/>
  <c r="B1316" i="1"/>
  <c r="C1316" i="1"/>
  <c r="D1316" i="1"/>
  <c r="G1316" i="1"/>
  <c r="B1317" i="1"/>
  <c r="C1317" i="1"/>
  <c r="D1317" i="1"/>
  <c r="G1317" i="1"/>
  <c r="B1318" i="1"/>
  <c r="C1318" i="1"/>
  <c r="D1318" i="1"/>
  <c r="G1318" i="1"/>
  <c r="B1319" i="1"/>
  <c r="C1319" i="1"/>
  <c r="D1319" i="1"/>
  <c r="G1319" i="1"/>
  <c r="B1320" i="1"/>
  <c r="C1320" i="1"/>
  <c r="D1320" i="1"/>
  <c r="G1320" i="1"/>
  <c r="B1321" i="1"/>
  <c r="C1321" i="1"/>
  <c r="D1321" i="1"/>
  <c r="G1321" i="1"/>
  <c r="B1322" i="1"/>
  <c r="C1322" i="1"/>
  <c r="D1322" i="1"/>
  <c r="G1322" i="1"/>
  <c r="B1323" i="1"/>
  <c r="C1323" i="1"/>
  <c r="D1323" i="1"/>
  <c r="G1323" i="1"/>
  <c r="B1324" i="1"/>
  <c r="C1324" i="1"/>
  <c r="D1324" i="1"/>
  <c r="G1324" i="1"/>
  <c r="B1325" i="1"/>
  <c r="C1325" i="1"/>
  <c r="D1325" i="1"/>
  <c r="G1325" i="1"/>
  <c r="B1326" i="1"/>
  <c r="C1326" i="1"/>
  <c r="D1326" i="1"/>
  <c r="G1326" i="1"/>
  <c r="B1327" i="1"/>
  <c r="C1327" i="1"/>
  <c r="D1327" i="1"/>
  <c r="G1327" i="1"/>
  <c r="B1328" i="1"/>
  <c r="C1328" i="1"/>
  <c r="D1328" i="1"/>
  <c r="G1328" i="1"/>
  <c r="B1331" i="1"/>
  <c r="E140" i="1" s="1"/>
  <c r="C1331" i="1"/>
  <c r="M140" i="1" s="1"/>
  <c r="O140" i="1" s="1"/>
  <c r="D1331" i="1"/>
  <c r="F140" i="1" s="1"/>
  <c r="L262" i="4" s="1"/>
  <c r="G1331" i="1"/>
  <c r="C140" i="1" s="1"/>
  <c r="B1332" i="1"/>
  <c r="C1332" i="1"/>
  <c r="D1332" i="1"/>
  <c r="G1332" i="1"/>
  <c r="B1333" i="1"/>
  <c r="C1333" i="1"/>
  <c r="D1333" i="1"/>
  <c r="G1333" i="1"/>
  <c r="B1334" i="1"/>
  <c r="C1334" i="1"/>
  <c r="D1334" i="1"/>
  <c r="G1334" i="1"/>
  <c r="B1335" i="1"/>
  <c r="C1335" i="1"/>
  <c r="D1335" i="1"/>
  <c r="G1335" i="1"/>
  <c r="B1336" i="1"/>
  <c r="C1336" i="1"/>
  <c r="D1336" i="1"/>
  <c r="G1336" i="1"/>
  <c r="B1337" i="1"/>
  <c r="C1337" i="1"/>
  <c r="D1337" i="1"/>
  <c r="G1337" i="1"/>
  <c r="B1338" i="1"/>
  <c r="C1338" i="1"/>
  <c r="D1338" i="1"/>
  <c r="G1338" i="1"/>
  <c r="B1339" i="1"/>
  <c r="C1339" i="1"/>
  <c r="D1339" i="1"/>
  <c r="G1339" i="1"/>
  <c r="B1340" i="1"/>
  <c r="C1340" i="1"/>
  <c r="D1340" i="1"/>
  <c r="G1340" i="1"/>
  <c r="B1341" i="1"/>
  <c r="C1341" i="1"/>
  <c r="D1341" i="1"/>
  <c r="G1341" i="1"/>
  <c r="B1342" i="1"/>
  <c r="C1342" i="1"/>
  <c r="D1342" i="1"/>
  <c r="G1342" i="1"/>
  <c r="B1343" i="1"/>
  <c r="C1343" i="1"/>
  <c r="D1343" i="1"/>
  <c r="G1343" i="1"/>
  <c r="B1344" i="1"/>
  <c r="C1344" i="1"/>
  <c r="D1344" i="1"/>
  <c r="G1344" i="1"/>
  <c r="B1345" i="1"/>
  <c r="C1345" i="1"/>
  <c r="D1345" i="1"/>
  <c r="G1345" i="1"/>
  <c r="B1346" i="1"/>
  <c r="C1346" i="1"/>
  <c r="D1346" i="1"/>
  <c r="G1346" i="1"/>
  <c r="B1347" i="1"/>
  <c r="C1347" i="1"/>
  <c r="D1347" i="1"/>
  <c r="G1347" i="1"/>
  <c r="B1348" i="1"/>
  <c r="C1348" i="1"/>
  <c r="D1348" i="1"/>
  <c r="G1348" i="1"/>
  <c r="B1349" i="1"/>
  <c r="C1349" i="1"/>
  <c r="D1349" i="1"/>
  <c r="G1349" i="1"/>
  <c r="B1350" i="1"/>
  <c r="C1350" i="1"/>
  <c r="D1350" i="1"/>
  <c r="G1350" i="1"/>
  <c r="B1351" i="1"/>
  <c r="C1351" i="1"/>
  <c r="D1351" i="1"/>
  <c r="G1351" i="1"/>
  <c r="B1352" i="1"/>
  <c r="C1352" i="1"/>
  <c r="D1352" i="1"/>
  <c r="G1352" i="1"/>
  <c r="B1353" i="1"/>
  <c r="C1353" i="1"/>
  <c r="D1353" i="1"/>
  <c r="G1353" i="1"/>
  <c r="B1354" i="1"/>
  <c r="C1354" i="1"/>
  <c r="D1354" i="1"/>
  <c r="G1354" i="1"/>
  <c r="B1355" i="1"/>
  <c r="C1355" i="1"/>
  <c r="D1355" i="1"/>
  <c r="G1355" i="1"/>
  <c r="B1356" i="1"/>
  <c r="C1356" i="1"/>
  <c r="D1356" i="1"/>
  <c r="G1356" i="1"/>
  <c r="B1357" i="1"/>
  <c r="C1357" i="1"/>
  <c r="D1357" i="1"/>
  <c r="G1357" i="1"/>
  <c r="B1358" i="1"/>
  <c r="C1358" i="1"/>
  <c r="D1358" i="1"/>
  <c r="G1358" i="1"/>
  <c r="A42" i="3"/>
  <c r="V42" i="3"/>
  <c r="AD42" i="3"/>
  <c r="AB42" i="3"/>
  <c r="U42" i="3"/>
  <c r="B42" i="3"/>
  <c r="W42" i="3"/>
  <c r="AE42" i="3"/>
  <c r="T42" i="3"/>
  <c r="H42" i="3"/>
  <c r="C42" i="3"/>
  <c r="AF42" i="3"/>
  <c r="D42" i="3"/>
  <c r="Q42" i="3"/>
  <c r="AG42" i="3"/>
  <c r="E42" i="3"/>
  <c r="R42" i="3"/>
  <c r="AH42" i="3"/>
  <c r="F42" i="3"/>
  <c r="S42" i="3"/>
  <c r="G42" i="3"/>
  <c r="M101" i="1" l="1"/>
  <c r="O101" i="1" s="1"/>
  <c r="J91" i="1"/>
  <c r="K91" i="1"/>
  <c r="E7" i="4" s="1"/>
  <c r="L35" i="4"/>
  <c r="L36" i="4" s="1"/>
  <c r="L167" i="4"/>
  <c r="L168" i="4" s="1"/>
  <c r="L119" i="4"/>
  <c r="L120" i="4" s="1"/>
  <c r="L251" i="4"/>
  <c r="L252" i="4" s="1"/>
  <c r="L203" i="4"/>
  <c r="L204" i="4" s="1"/>
  <c r="L155" i="4"/>
  <c r="L156" i="4" s="1"/>
  <c r="L107" i="4"/>
  <c r="L108" i="4" s="1"/>
  <c r="L59" i="4"/>
  <c r="L60" i="4" s="1"/>
  <c r="L263" i="4"/>
  <c r="L264" i="4" s="1"/>
  <c r="L221" i="4"/>
  <c r="L222" i="4" s="1"/>
  <c r="L173" i="4"/>
  <c r="L174" i="4" s="1"/>
  <c r="L125" i="4"/>
  <c r="L126" i="4" s="1"/>
  <c r="L77" i="4"/>
  <c r="L78" i="4" s="1"/>
  <c r="L215" i="4"/>
  <c r="L216" i="4" s="1"/>
  <c r="L239" i="4"/>
  <c r="L240" i="4" s="1"/>
  <c r="L191" i="4"/>
  <c r="L192" i="4" s="1"/>
  <c r="L143" i="4"/>
  <c r="L144" i="4" s="1"/>
  <c r="L95" i="4"/>
  <c r="L96" i="4" s="1"/>
  <c r="L47" i="4"/>
  <c r="L48" i="4" s="1"/>
  <c r="L257" i="4"/>
  <c r="L258" i="4" s="1"/>
  <c r="L209" i="4"/>
  <c r="L210" i="4" s="1"/>
  <c r="L161" i="4"/>
  <c r="L162" i="4" s="1"/>
  <c r="L113" i="4"/>
  <c r="L114" i="4" s="1"/>
  <c r="L65" i="4"/>
  <c r="L66" i="4" s="1"/>
  <c r="L227" i="4"/>
  <c r="L228" i="4" s="1"/>
  <c r="L179" i="4"/>
  <c r="L180" i="4" s="1"/>
  <c r="L131" i="4"/>
  <c r="L132" i="4" s="1"/>
  <c r="L83" i="4"/>
  <c r="L84" i="4" s="1"/>
  <c r="L245" i="4"/>
  <c r="L246" i="4" s="1"/>
  <c r="L197" i="4"/>
  <c r="L198" i="4" s="1"/>
  <c r="L149" i="4"/>
  <c r="L150" i="4" s="1"/>
  <c r="L101" i="4"/>
  <c r="L102" i="4" s="1"/>
  <c r="L53" i="4"/>
  <c r="L54" i="4" s="1"/>
  <c r="L71" i="4"/>
  <c r="L72" i="4" s="1"/>
  <c r="L233" i="4"/>
  <c r="L234" i="4" s="1"/>
  <c r="L185" i="4"/>
  <c r="L186" i="4" s="1"/>
  <c r="L137" i="4"/>
  <c r="L138" i="4" s="1"/>
  <c r="L89" i="4"/>
  <c r="L90" i="4" s="1"/>
  <c r="L41" i="4"/>
  <c r="L42" i="4" s="1"/>
  <c r="BU93" i="1"/>
  <c r="C101" i="1"/>
  <c r="L101" i="1"/>
  <c r="S31" i="4" s="1"/>
  <c r="Y2" i="3"/>
  <c r="L91" i="1"/>
  <c r="E101" i="1"/>
  <c r="S30" i="4"/>
  <c r="AE39" i="3"/>
  <c r="G39" i="3"/>
  <c r="AH33" i="3"/>
  <c r="AH32" i="3"/>
  <c r="AC38" i="3"/>
  <c r="AM31" i="3"/>
  <c r="C38" i="3"/>
  <c r="AI30" i="3"/>
  <c r="AF41" i="3"/>
  <c r="O37" i="3"/>
  <c r="AI29" i="3"/>
  <c r="I41" i="3"/>
  <c r="AH36" i="3"/>
  <c r="AC40" i="3"/>
  <c r="W25" i="3"/>
  <c r="K40" i="3"/>
  <c r="AC34" i="3"/>
  <c r="S38" i="4"/>
  <c r="C4" i="3"/>
  <c r="K4" i="3"/>
  <c r="S4" i="3"/>
  <c r="AA4" i="3"/>
  <c r="AI4" i="3"/>
  <c r="AQ4" i="3"/>
  <c r="D4" i="3"/>
  <c r="L4" i="3"/>
  <c r="T4" i="3"/>
  <c r="AB4" i="3"/>
  <c r="AJ4" i="3"/>
  <c r="E4" i="3"/>
  <c r="M4" i="3"/>
  <c r="U4" i="3"/>
  <c r="AC4" i="3"/>
  <c r="AK4" i="3"/>
  <c r="F4" i="3"/>
  <c r="N4" i="3"/>
  <c r="V4" i="3"/>
  <c r="AD4" i="3"/>
  <c r="AL4" i="3"/>
  <c r="G4" i="3"/>
  <c r="O4" i="3"/>
  <c r="W4" i="3"/>
  <c r="AE4" i="3"/>
  <c r="AM4" i="3"/>
  <c r="H4" i="3"/>
  <c r="P4" i="3"/>
  <c r="X4" i="3"/>
  <c r="AF4" i="3"/>
  <c r="AN4" i="3"/>
  <c r="A4" i="3"/>
  <c r="I4" i="3"/>
  <c r="Q4" i="3"/>
  <c r="Y4" i="3"/>
  <c r="AG4" i="3"/>
  <c r="AO4" i="3"/>
  <c r="B4" i="3"/>
  <c r="J4" i="3"/>
  <c r="R4" i="3"/>
  <c r="Z4" i="3"/>
  <c r="AH4" i="3"/>
  <c r="AP4" i="3"/>
  <c r="G141" i="1"/>
  <c r="S35" i="4"/>
  <c r="D7" i="4"/>
  <c r="C12" i="3"/>
  <c r="K12" i="3"/>
  <c r="S12" i="3"/>
  <c r="AA12" i="3"/>
  <c r="AI12" i="3"/>
  <c r="AQ12" i="3"/>
  <c r="D12" i="3"/>
  <c r="L12" i="3"/>
  <c r="T12" i="3"/>
  <c r="AB12" i="3"/>
  <c r="AJ12" i="3"/>
  <c r="E12" i="3"/>
  <c r="F12" i="3"/>
  <c r="N12" i="3"/>
  <c r="V12" i="3"/>
  <c r="AD12" i="3"/>
  <c r="AL12" i="3"/>
  <c r="H12" i="3"/>
  <c r="P12" i="3"/>
  <c r="X12" i="3"/>
  <c r="AF12" i="3"/>
  <c r="AN12" i="3"/>
  <c r="A12" i="3"/>
  <c r="I12" i="3"/>
  <c r="Q12" i="3"/>
  <c r="Y12" i="3"/>
  <c r="AG12" i="3"/>
  <c r="AO12" i="3"/>
  <c r="J12" i="3"/>
  <c r="AE12" i="3"/>
  <c r="M12" i="3"/>
  <c r="AH12" i="3"/>
  <c r="O12" i="3"/>
  <c r="AK12" i="3"/>
  <c r="R12" i="3"/>
  <c r="AM12" i="3"/>
  <c r="U12" i="3"/>
  <c r="AP12" i="3"/>
  <c r="W12" i="3"/>
  <c r="B12" i="3"/>
  <c r="Z12" i="3"/>
  <c r="AC12" i="3"/>
  <c r="G12" i="3"/>
  <c r="O141" i="1"/>
  <c r="E20" i="3"/>
  <c r="M20" i="3"/>
  <c r="U20" i="3"/>
  <c r="AC20" i="3"/>
  <c r="AK20" i="3"/>
  <c r="G20" i="3"/>
  <c r="O20" i="3"/>
  <c r="W20" i="3"/>
  <c r="AE20" i="3"/>
  <c r="AM20" i="3"/>
  <c r="H20" i="3"/>
  <c r="P20" i="3"/>
  <c r="X20" i="3"/>
  <c r="AF20" i="3"/>
  <c r="AN20" i="3"/>
  <c r="A20" i="3"/>
  <c r="I20" i="3"/>
  <c r="B20" i="3"/>
  <c r="J20" i="3"/>
  <c r="R20" i="3"/>
  <c r="Z20" i="3"/>
  <c r="AH20" i="3"/>
  <c r="AP20" i="3"/>
  <c r="D20" i="3"/>
  <c r="V20" i="3"/>
  <c r="AL20" i="3"/>
  <c r="F20" i="3"/>
  <c r="Y20" i="3"/>
  <c r="AO20" i="3"/>
  <c r="K20" i="3"/>
  <c r="AA20" i="3"/>
  <c r="AQ20" i="3"/>
  <c r="L20" i="3"/>
  <c r="AB20" i="3"/>
  <c r="N20" i="3"/>
  <c r="AD20" i="3"/>
  <c r="C20" i="3"/>
  <c r="Q20" i="3"/>
  <c r="S20" i="3"/>
  <c r="T20" i="3"/>
  <c r="AJ20" i="3"/>
  <c r="AG20" i="3"/>
  <c r="S32" i="4"/>
  <c r="G28" i="3"/>
  <c r="O28" i="3"/>
  <c r="W28" i="3"/>
  <c r="AE28" i="3"/>
  <c r="H28" i="3"/>
  <c r="E28" i="3"/>
  <c r="P28" i="3"/>
  <c r="Y28" i="3"/>
  <c r="AH28" i="3"/>
  <c r="AP28" i="3"/>
  <c r="F28" i="3"/>
  <c r="Q28" i="3"/>
  <c r="Z28" i="3"/>
  <c r="AI28" i="3"/>
  <c r="AQ28" i="3"/>
  <c r="I28" i="3"/>
  <c r="R28" i="3"/>
  <c r="AA28" i="3"/>
  <c r="AJ28" i="3"/>
  <c r="J28" i="3"/>
  <c r="S28" i="3"/>
  <c r="AB28" i="3"/>
  <c r="AK28" i="3"/>
  <c r="A28" i="3"/>
  <c r="K28" i="3"/>
  <c r="L28" i="3"/>
  <c r="AD28" i="3"/>
  <c r="M28" i="3"/>
  <c r="AF28" i="3"/>
  <c r="N28" i="3"/>
  <c r="AG28" i="3"/>
  <c r="T28" i="3"/>
  <c r="AL28" i="3"/>
  <c r="U28" i="3"/>
  <c r="AM28" i="3"/>
  <c r="AO28" i="3"/>
  <c r="B28" i="3"/>
  <c r="C28" i="3"/>
  <c r="D28" i="3"/>
  <c r="V28" i="3"/>
  <c r="X28" i="3"/>
  <c r="AC28" i="3"/>
  <c r="E36" i="3"/>
  <c r="M36" i="3"/>
  <c r="U36" i="3"/>
  <c r="AC36" i="3"/>
  <c r="AK36" i="3"/>
  <c r="F36" i="3"/>
  <c r="N36" i="3"/>
  <c r="V36" i="3"/>
  <c r="AD36" i="3"/>
  <c r="AL36" i="3"/>
  <c r="G36" i="3"/>
  <c r="Q36" i="3"/>
  <c r="AA36" i="3"/>
  <c r="AM36" i="3"/>
  <c r="H36" i="3"/>
  <c r="R36" i="3"/>
  <c r="AB36" i="3"/>
  <c r="AN36" i="3"/>
  <c r="I36" i="3"/>
  <c r="S36" i="3"/>
  <c r="AE36" i="3"/>
  <c r="AO36" i="3"/>
  <c r="J36" i="3"/>
  <c r="T36" i="3"/>
  <c r="AF36" i="3"/>
  <c r="AP36" i="3"/>
  <c r="A36" i="3"/>
  <c r="K36" i="3"/>
  <c r="W36" i="3"/>
  <c r="AG36" i="3"/>
  <c r="AQ36" i="3"/>
  <c r="D36" i="3"/>
  <c r="AI36" i="3"/>
  <c r="L36" i="3"/>
  <c r="AJ36" i="3"/>
  <c r="O36" i="3"/>
  <c r="P36" i="3"/>
  <c r="X36" i="3"/>
  <c r="Y36" i="3"/>
  <c r="B36" i="3"/>
  <c r="Z36" i="3"/>
  <c r="AI20" i="3"/>
  <c r="F35" i="3"/>
  <c r="N35" i="3"/>
  <c r="V35" i="3"/>
  <c r="H35" i="3"/>
  <c r="P35" i="3"/>
  <c r="X35" i="3"/>
  <c r="AF35" i="3"/>
  <c r="AN35" i="3"/>
  <c r="A35" i="3"/>
  <c r="I35" i="3"/>
  <c r="Q35" i="3"/>
  <c r="Y35" i="3"/>
  <c r="AG35" i="3"/>
  <c r="AO35" i="3"/>
  <c r="C35" i="3"/>
  <c r="O35" i="3"/>
  <c r="AB35" i="3"/>
  <c r="AL35" i="3"/>
  <c r="D35" i="3"/>
  <c r="R35" i="3"/>
  <c r="AC35" i="3"/>
  <c r="AM35" i="3"/>
  <c r="E35" i="3"/>
  <c r="S35" i="3"/>
  <c r="AD35" i="3"/>
  <c r="AP35" i="3"/>
  <c r="G35" i="3"/>
  <c r="T35" i="3"/>
  <c r="AE35" i="3"/>
  <c r="AQ35" i="3"/>
  <c r="J35" i="3"/>
  <c r="U35" i="3"/>
  <c r="AH35" i="3"/>
  <c r="B27" i="3"/>
  <c r="J27" i="3"/>
  <c r="R27" i="3"/>
  <c r="Z27" i="3"/>
  <c r="AH27" i="3"/>
  <c r="AP27" i="3"/>
  <c r="C27" i="3"/>
  <c r="K27" i="3"/>
  <c r="S27" i="3"/>
  <c r="AA27" i="3"/>
  <c r="AI27" i="3"/>
  <c r="AQ27" i="3"/>
  <c r="F27" i="3"/>
  <c r="P27" i="3"/>
  <c r="AB27" i="3"/>
  <c r="AL27" i="3"/>
  <c r="G27" i="3"/>
  <c r="Q27" i="3"/>
  <c r="AC27" i="3"/>
  <c r="AM27" i="3"/>
  <c r="H27" i="3"/>
  <c r="T27" i="3"/>
  <c r="AD27" i="3"/>
  <c r="AN27" i="3"/>
  <c r="I27" i="3"/>
  <c r="U27" i="3"/>
  <c r="AE27" i="3"/>
  <c r="AO27" i="3"/>
  <c r="L27" i="3"/>
  <c r="V27" i="3"/>
  <c r="AF27" i="3"/>
  <c r="X27" i="3"/>
  <c r="A27" i="3"/>
  <c r="Y27" i="3"/>
  <c r="D27" i="3"/>
  <c r="AG27" i="3"/>
  <c r="E27" i="3"/>
  <c r="AJ27" i="3"/>
  <c r="M27" i="3"/>
  <c r="AK27" i="3"/>
  <c r="H19" i="3"/>
  <c r="P19" i="3"/>
  <c r="X19" i="3"/>
  <c r="AF19" i="3"/>
  <c r="AN19" i="3"/>
  <c r="B19" i="3"/>
  <c r="J19" i="3"/>
  <c r="R19" i="3"/>
  <c r="Z19" i="3"/>
  <c r="AH19" i="3"/>
  <c r="AP19" i="3"/>
  <c r="C19" i="3"/>
  <c r="K19" i="3"/>
  <c r="S19" i="3"/>
  <c r="AA19" i="3"/>
  <c r="AI19" i="3"/>
  <c r="AQ19" i="3"/>
  <c r="D19" i="3"/>
  <c r="L19" i="3"/>
  <c r="T19" i="3"/>
  <c r="AB19" i="3"/>
  <c r="AJ19" i="3"/>
  <c r="E19" i="3"/>
  <c r="M19" i="3"/>
  <c r="U19" i="3"/>
  <c r="AC19" i="3"/>
  <c r="AK19" i="3"/>
  <c r="F19" i="3"/>
  <c r="N19" i="3"/>
  <c r="V19" i="3"/>
  <c r="AD19" i="3"/>
  <c r="W19" i="3"/>
  <c r="Y19" i="3"/>
  <c r="AE19" i="3"/>
  <c r="A19" i="3"/>
  <c r="AG19" i="3"/>
  <c r="G19" i="3"/>
  <c r="AL19" i="3"/>
  <c r="AO19" i="3"/>
  <c r="I19" i="3"/>
  <c r="F11" i="3"/>
  <c r="N11" i="3"/>
  <c r="V11" i="3"/>
  <c r="AD11" i="3"/>
  <c r="AL11" i="3"/>
  <c r="G11" i="3"/>
  <c r="O11" i="3"/>
  <c r="W11" i="3"/>
  <c r="AE11" i="3"/>
  <c r="AM11" i="3"/>
  <c r="H11" i="3"/>
  <c r="P11" i="3"/>
  <c r="X11" i="3"/>
  <c r="AF11" i="3"/>
  <c r="AN11" i="3"/>
  <c r="A11" i="3"/>
  <c r="I11" i="3"/>
  <c r="Q11" i="3"/>
  <c r="Y11" i="3"/>
  <c r="AG11" i="3"/>
  <c r="AO11" i="3"/>
  <c r="C11" i="3"/>
  <c r="K11" i="3"/>
  <c r="S11" i="3"/>
  <c r="AA11" i="3"/>
  <c r="AI11" i="3"/>
  <c r="AQ11" i="3"/>
  <c r="D11" i="3"/>
  <c r="L11" i="3"/>
  <c r="T11" i="3"/>
  <c r="AB11" i="3"/>
  <c r="AJ11" i="3"/>
  <c r="U11" i="3"/>
  <c r="Z11" i="3"/>
  <c r="AC11" i="3"/>
  <c r="B11" i="3"/>
  <c r="AH11" i="3"/>
  <c r="E11" i="3"/>
  <c r="AK11" i="3"/>
  <c r="J11" i="3"/>
  <c r="AP11" i="3"/>
  <c r="M11" i="3"/>
  <c r="R11" i="3"/>
  <c r="F3" i="3"/>
  <c r="N3" i="3"/>
  <c r="V3" i="3"/>
  <c r="AD3" i="3"/>
  <c r="AL3" i="3"/>
  <c r="G3" i="3"/>
  <c r="O3" i="3"/>
  <c r="W3" i="3"/>
  <c r="AE3" i="3"/>
  <c r="AM3" i="3"/>
  <c r="H3" i="3"/>
  <c r="P3" i="3"/>
  <c r="X3" i="3"/>
  <c r="AF3" i="3"/>
  <c r="AN3" i="3"/>
  <c r="A3" i="3"/>
  <c r="I3" i="3"/>
  <c r="Q3" i="3"/>
  <c r="Y3" i="3"/>
  <c r="AG3" i="3"/>
  <c r="AO3" i="3"/>
  <c r="B3" i="3"/>
  <c r="J3" i="3"/>
  <c r="R3" i="3"/>
  <c r="Z3" i="3"/>
  <c r="AH3" i="3"/>
  <c r="AP3" i="3"/>
  <c r="C3" i="3"/>
  <c r="K3" i="3"/>
  <c r="S3" i="3"/>
  <c r="AA3" i="3"/>
  <c r="AI3" i="3"/>
  <c r="AQ3" i="3"/>
  <c r="D3" i="3"/>
  <c r="L3" i="3"/>
  <c r="T3" i="3"/>
  <c r="AB3" i="3"/>
  <c r="AJ3" i="3"/>
  <c r="AC3" i="3"/>
  <c r="AK3" i="3"/>
  <c r="E3" i="3"/>
  <c r="M3" i="3"/>
  <c r="U3" i="3"/>
  <c r="I2" i="3"/>
  <c r="AO2" i="3"/>
  <c r="J2" i="3"/>
  <c r="Z2" i="3"/>
  <c r="AP2" i="3"/>
  <c r="AI2" i="3"/>
  <c r="AQ2" i="3"/>
  <c r="AJ2" i="3"/>
  <c r="M2" i="3"/>
  <c r="AC2" i="3"/>
  <c r="AK2" i="3"/>
  <c r="AL2" i="3"/>
  <c r="O2" i="3"/>
  <c r="AM2" i="3"/>
  <c r="AN2" i="3"/>
  <c r="S33" i="4"/>
  <c r="Z41" i="3"/>
  <c r="H41" i="3"/>
  <c r="AB40" i="3"/>
  <c r="E40" i="3"/>
  <c r="AD39" i="3"/>
  <c r="F39" i="3"/>
  <c r="V38" i="3"/>
  <c r="B38" i="3"/>
  <c r="N37" i="3"/>
  <c r="L35" i="3"/>
  <c r="AG33" i="3"/>
  <c r="AC32" i="3"/>
  <c r="AC31" i="3"/>
  <c r="AH30" i="3"/>
  <c r="AD29" i="3"/>
  <c r="N27" i="3"/>
  <c r="O25" i="3"/>
  <c r="AQ22" i="3"/>
  <c r="A34" i="3"/>
  <c r="I34" i="3"/>
  <c r="Q34" i="3"/>
  <c r="Y34" i="3"/>
  <c r="AG34" i="3"/>
  <c r="AO34" i="3"/>
  <c r="C34" i="3"/>
  <c r="K34" i="3"/>
  <c r="S34" i="3"/>
  <c r="AA34" i="3"/>
  <c r="AI34" i="3"/>
  <c r="AQ34" i="3"/>
  <c r="D34" i="3"/>
  <c r="L34" i="3"/>
  <c r="T34" i="3"/>
  <c r="AB34" i="3"/>
  <c r="AJ34" i="3"/>
  <c r="G34" i="3"/>
  <c r="U34" i="3"/>
  <c r="AF34" i="3"/>
  <c r="H34" i="3"/>
  <c r="V34" i="3"/>
  <c r="AH34" i="3"/>
  <c r="J34" i="3"/>
  <c r="W34" i="3"/>
  <c r="AK34" i="3"/>
  <c r="M34" i="3"/>
  <c r="X34" i="3"/>
  <c r="AL34" i="3"/>
  <c r="N34" i="3"/>
  <c r="Z34" i="3"/>
  <c r="AM34" i="3"/>
  <c r="E26" i="3"/>
  <c r="M26" i="3"/>
  <c r="U26" i="3"/>
  <c r="AC26" i="3"/>
  <c r="AK26" i="3"/>
  <c r="F26" i="3"/>
  <c r="N26" i="3"/>
  <c r="V26" i="3"/>
  <c r="AD26" i="3"/>
  <c r="AL26" i="3"/>
  <c r="G26" i="3"/>
  <c r="Q26" i="3"/>
  <c r="AA26" i="3"/>
  <c r="AM26" i="3"/>
  <c r="H26" i="3"/>
  <c r="R26" i="3"/>
  <c r="AB26" i="3"/>
  <c r="AN26" i="3"/>
  <c r="I26" i="3"/>
  <c r="S26" i="3"/>
  <c r="AE26" i="3"/>
  <c r="AO26" i="3"/>
  <c r="J26" i="3"/>
  <c r="T26" i="3"/>
  <c r="AF26" i="3"/>
  <c r="AP26" i="3"/>
  <c r="A26" i="3"/>
  <c r="K26" i="3"/>
  <c r="W26" i="3"/>
  <c r="AG26" i="3"/>
  <c r="AQ26" i="3"/>
  <c r="L26" i="3"/>
  <c r="AJ26" i="3"/>
  <c r="O26" i="3"/>
  <c r="P26" i="3"/>
  <c r="X26" i="3"/>
  <c r="Y26" i="3"/>
  <c r="C18" i="3"/>
  <c r="K18" i="3"/>
  <c r="S18" i="3"/>
  <c r="AA18" i="3"/>
  <c r="AI18" i="3"/>
  <c r="AQ18" i="3"/>
  <c r="D18" i="3"/>
  <c r="L18" i="3"/>
  <c r="E18" i="3"/>
  <c r="M18" i="3"/>
  <c r="U18" i="3"/>
  <c r="AC18" i="3"/>
  <c r="AK18" i="3"/>
  <c r="F18" i="3"/>
  <c r="N18" i="3"/>
  <c r="V18" i="3"/>
  <c r="AD18" i="3"/>
  <c r="AL18" i="3"/>
  <c r="G18" i="3"/>
  <c r="O18" i="3"/>
  <c r="W18" i="3"/>
  <c r="AE18" i="3"/>
  <c r="AM18" i="3"/>
  <c r="H18" i="3"/>
  <c r="P18" i="3"/>
  <c r="X18" i="3"/>
  <c r="AF18" i="3"/>
  <c r="AN18" i="3"/>
  <c r="A18" i="3"/>
  <c r="I18" i="3"/>
  <c r="Q18" i="3"/>
  <c r="Y18" i="3"/>
  <c r="AG18" i="3"/>
  <c r="AO18" i="3"/>
  <c r="AH18" i="3"/>
  <c r="AJ18" i="3"/>
  <c r="B18" i="3"/>
  <c r="AP18" i="3"/>
  <c r="J18" i="3"/>
  <c r="R18" i="3"/>
  <c r="T18" i="3"/>
  <c r="Z18" i="3"/>
  <c r="AB18" i="3"/>
  <c r="A10" i="3"/>
  <c r="I10" i="3"/>
  <c r="Q10" i="3"/>
  <c r="Y10" i="3"/>
  <c r="AG10" i="3"/>
  <c r="AO10" i="3"/>
  <c r="B10" i="3"/>
  <c r="J10" i="3"/>
  <c r="R10" i="3"/>
  <c r="Z10" i="3"/>
  <c r="AH10" i="3"/>
  <c r="AP10" i="3"/>
  <c r="C10" i="3"/>
  <c r="K10" i="3"/>
  <c r="S10" i="3"/>
  <c r="AA10" i="3"/>
  <c r="AI10" i="3"/>
  <c r="AQ10" i="3"/>
  <c r="D10" i="3"/>
  <c r="L10" i="3"/>
  <c r="T10" i="3"/>
  <c r="AB10" i="3"/>
  <c r="AJ10" i="3"/>
  <c r="E10" i="3"/>
  <c r="M10" i="3"/>
  <c r="F10" i="3"/>
  <c r="N10" i="3"/>
  <c r="V10" i="3"/>
  <c r="AD10" i="3"/>
  <c r="AL10" i="3"/>
  <c r="G10" i="3"/>
  <c r="O10" i="3"/>
  <c r="W10" i="3"/>
  <c r="AE10" i="3"/>
  <c r="AM10" i="3"/>
  <c r="AF10" i="3"/>
  <c r="AK10" i="3"/>
  <c r="AN10" i="3"/>
  <c r="H10" i="3"/>
  <c r="P10" i="3"/>
  <c r="U10" i="3"/>
  <c r="X10" i="3"/>
  <c r="AC10" i="3"/>
  <c r="S36" i="4"/>
  <c r="S37" i="4"/>
  <c r="Y41" i="3"/>
  <c r="AA40" i="3"/>
  <c r="D40" i="3"/>
  <c r="X39" i="3"/>
  <c r="E39" i="3"/>
  <c r="U38" i="3"/>
  <c r="AK37" i="3"/>
  <c r="M37" i="3"/>
  <c r="AK35" i="3"/>
  <c r="K35" i="3"/>
  <c r="P34" i="3"/>
  <c r="AB32" i="3"/>
  <c r="X31" i="3"/>
  <c r="X30" i="3"/>
  <c r="AC29" i="3"/>
  <c r="AI26" i="3"/>
  <c r="AD22" i="3"/>
  <c r="AM19" i="3"/>
  <c r="C41" i="3"/>
  <c r="K41" i="3"/>
  <c r="S41" i="3"/>
  <c r="AA41" i="3"/>
  <c r="AI41" i="3"/>
  <c r="AQ41" i="3"/>
  <c r="D41" i="3"/>
  <c r="L41" i="3"/>
  <c r="T41" i="3"/>
  <c r="AB41" i="3"/>
  <c r="AJ41" i="3"/>
  <c r="E41" i="3"/>
  <c r="M41" i="3"/>
  <c r="U41" i="3"/>
  <c r="AC41" i="3"/>
  <c r="AK41" i="3"/>
  <c r="F41" i="3"/>
  <c r="N41" i="3"/>
  <c r="V41" i="3"/>
  <c r="AD41" i="3"/>
  <c r="AL41" i="3"/>
  <c r="G41" i="3"/>
  <c r="O41" i="3"/>
  <c r="W41" i="3"/>
  <c r="AE41" i="3"/>
  <c r="AM41" i="3"/>
  <c r="C33" i="3"/>
  <c r="K33" i="3"/>
  <c r="T33" i="3"/>
  <c r="AB33" i="3"/>
  <c r="AJ33" i="3"/>
  <c r="D33" i="3"/>
  <c r="L33" i="3"/>
  <c r="U33" i="3"/>
  <c r="E33" i="3"/>
  <c r="M33" i="3"/>
  <c r="V33" i="3"/>
  <c r="AD33" i="3"/>
  <c r="AL33" i="3"/>
  <c r="F33" i="3"/>
  <c r="N33" i="3"/>
  <c r="W33" i="3"/>
  <c r="AE33" i="3"/>
  <c r="AM33" i="3"/>
  <c r="H33" i="3"/>
  <c r="Y33" i="3"/>
  <c r="AK33" i="3"/>
  <c r="I33" i="3"/>
  <c r="Z33" i="3"/>
  <c r="AN33" i="3"/>
  <c r="J33" i="3"/>
  <c r="AA33" i="3"/>
  <c r="AO33" i="3"/>
  <c r="O33" i="3"/>
  <c r="AC33" i="3"/>
  <c r="AP33" i="3"/>
  <c r="P33" i="3"/>
  <c r="AF33" i="3"/>
  <c r="AQ33" i="3"/>
  <c r="F25" i="3"/>
  <c r="H25" i="3"/>
  <c r="P25" i="3"/>
  <c r="X25" i="3"/>
  <c r="AF25" i="3"/>
  <c r="AN25" i="3"/>
  <c r="A25" i="3"/>
  <c r="I25" i="3"/>
  <c r="Q25" i="3"/>
  <c r="Y25" i="3"/>
  <c r="AG25" i="3"/>
  <c r="AO25" i="3"/>
  <c r="E25" i="3"/>
  <c r="R25" i="3"/>
  <c r="AB25" i="3"/>
  <c r="AL25" i="3"/>
  <c r="G25" i="3"/>
  <c r="S25" i="3"/>
  <c r="AC25" i="3"/>
  <c r="AM25" i="3"/>
  <c r="J25" i="3"/>
  <c r="T25" i="3"/>
  <c r="AD25" i="3"/>
  <c r="AP25" i="3"/>
  <c r="K25" i="3"/>
  <c r="U25" i="3"/>
  <c r="AE25" i="3"/>
  <c r="AQ25" i="3"/>
  <c r="L25" i="3"/>
  <c r="V25" i="3"/>
  <c r="AH25" i="3"/>
  <c r="Z25" i="3"/>
  <c r="B25" i="3"/>
  <c r="AA25" i="3"/>
  <c r="C25" i="3"/>
  <c r="AI25" i="3"/>
  <c r="D25" i="3"/>
  <c r="AJ25" i="3"/>
  <c r="M25" i="3"/>
  <c r="AK25" i="3"/>
  <c r="D17" i="3"/>
  <c r="L17" i="3"/>
  <c r="T17" i="3"/>
  <c r="AB17" i="3"/>
  <c r="G17" i="3"/>
  <c r="O17" i="3"/>
  <c r="W17" i="3"/>
  <c r="I17" i="3"/>
  <c r="S17" i="3"/>
  <c r="AD17" i="3"/>
  <c r="AL17" i="3"/>
  <c r="J17" i="3"/>
  <c r="U17" i="3"/>
  <c r="AE17" i="3"/>
  <c r="AM17" i="3"/>
  <c r="A17" i="3"/>
  <c r="K17" i="3"/>
  <c r="V17" i="3"/>
  <c r="AF17" i="3"/>
  <c r="AN17" i="3"/>
  <c r="B17" i="3"/>
  <c r="M17" i="3"/>
  <c r="X17" i="3"/>
  <c r="AG17" i="3"/>
  <c r="AO17" i="3"/>
  <c r="C17" i="3"/>
  <c r="N17" i="3"/>
  <c r="Y17" i="3"/>
  <c r="AH17" i="3"/>
  <c r="AP17" i="3"/>
  <c r="E17" i="3"/>
  <c r="P17" i="3"/>
  <c r="Z17" i="3"/>
  <c r="AI17" i="3"/>
  <c r="AQ17" i="3"/>
  <c r="F17" i="3"/>
  <c r="Q17" i="3"/>
  <c r="AA17" i="3"/>
  <c r="AJ17" i="3"/>
  <c r="AC17" i="3"/>
  <c r="AK17" i="3"/>
  <c r="R17" i="3"/>
  <c r="D9" i="3"/>
  <c r="L9" i="3"/>
  <c r="T9" i="3"/>
  <c r="AB9" i="3"/>
  <c r="AJ9" i="3"/>
  <c r="E9" i="3"/>
  <c r="M9" i="3"/>
  <c r="U9" i="3"/>
  <c r="AC9" i="3"/>
  <c r="AK9" i="3"/>
  <c r="F9" i="3"/>
  <c r="N9" i="3"/>
  <c r="V9" i="3"/>
  <c r="AD9" i="3"/>
  <c r="AL9" i="3"/>
  <c r="G9" i="3"/>
  <c r="O9" i="3"/>
  <c r="W9" i="3"/>
  <c r="AE9" i="3"/>
  <c r="AM9" i="3"/>
  <c r="H9" i="3"/>
  <c r="P9" i="3"/>
  <c r="X9" i="3"/>
  <c r="AF9" i="3"/>
  <c r="AN9" i="3"/>
  <c r="A9" i="3"/>
  <c r="I9" i="3"/>
  <c r="Q9" i="3"/>
  <c r="Y9" i="3"/>
  <c r="AG9" i="3"/>
  <c r="AO9" i="3"/>
  <c r="B9" i="3"/>
  <c r="J9" i="3"/>
  <c r="R9" i="3"/>
  <c r="Z9" i="3"/>
  <c r="AH9" i="3"/>
  <c r="AP9" i="3"/>
  <c r="AA9" i="3"/>
  <c r="AI9" i="3"/>
  <c r="AQ9" i="3"/>
  <c r="C9" i="3"/>
  <c r="K9" i="3"/>
  <c r="S9" i="3"/>
  <c r="S29" i="4"/>
  <c r="AP41" i="3"/>
  <c r="X41" i="3"/>
  <c r="A41" i="3"/>
  <c r="U40" i="3"/>
  <c r="W39" i="3"/>
  <c r="AO38" i="3"/>
  <c r="T38" i="3"/>
  <c r="AJ37" i="3"/>
  <c r="E37" i="3"/>
  <c r="AJ35" i="3"/>
  <c r="B35" i="3"/>
  <c r="O34" i="3"/>
  <c r="S33" i="3"/>
  <c r="W31" i="3"/>
  <c r="S30" i="3"/>
  <c r="S29" i="3"/>
  <c r="AH26" i="3"/>
  <c r="Q19" i="3"/>
  <c r="F40" i="3"/>
  <c r="N40" i="3"/>
  <c r="V40" i="3"/>
  <c r="AD40" i="3"/>
  <c r="AL40" i="3"/>
  <c r="G40" i="3"/>
  <c r="O40" i="3"/>
  <c r="W40" i="3"/>
  <c r="AE40" i="3"/>
  <c r="AM40" i="3"/>
  <c r="H40" i="3"/>
  <c r="P40" i="3"/>
  <c r="X40" i="3"/>
  <c r="AF40" i="3"/>
  <c r="AN40" i="3"/>
  <c r="A40" i="3"/>
  <c r="I40" i="3"/>
  <c r="Q40" i="3"/>
  <c r="Y40" i="3"/>
  <c r="AG40" i="3"/>
  <c r="AO40" i="3"/>
  <c r="B40" i="3"/>
  <c r="J40" i="3"/>
  <c r="R40" i="3"/>
  <c r="Z40" i="3"/>
  <c r="AH40" i="3"/>
  <c r="AP40" i="3"/>
  <c r="F32" i="3"/>
  <c r="N32" i="3"/>
  <c r="V32" i="3"/>
  <c r="AD32" i="3"/>
  <c r="AL32" i="3"/>
  <c r="G32" i="3"/>
  <c r="O32" i="3"/>
  <c r="W32" i="3"/>
  <c r="AE32" i="3"/>
  <c r="AM32" i="3"/>
  <c r="H32" i="3"/>
  <c r="P32" i="3"/>
  <c r="X32" i="3"/>
  <c r="AF32" i="3"/>
  <c r="AN32" i="3"/>
  <c r="A32" i="3"/>
  <c r="I32" i="3"/>
  <c r="Q32" i="3"/>
  <c r="Y32" i="3"/>
  <c r="AG32" i="3"/>
  <c r="AO32" i="3"/>
  <c r="C32" i="3"/>
  <c r="S32" i="3"/>
  <c r="AI32" i="3"/>
  <c r="D32" i="3"/>
  <c r="T32" i="3"/>
  <c r="AJ32" i="3"/>
  <c r="E32" i="3"/>
  <c r="U32" i="3"/>
  <c r="AK32" i="3"/>
  <c r="J32" i="3"/>
  <c r="Z32" i="3"/>
  <c r="AP32" i="3"/>
  <c r="K32" i="3"/>
  <c r="AA32" i="3"/>
  <c r="AQ32" i="3"/>
  <c r="A24" i="3"/>
  <c r="I24" i="3"/>
  <c r="Q24" i="3"/>
  <c r="Y24" i="3"/>
  <c r="AG24" i="3"/>
  <c r="AO24" i="3"/>
  <c r="C24" i="3"/>
  <c r="K24" i="3"/>
  <c r="S24" i="3"/>
  <c r="AA24" i="3"/>
  <c r="AI24" i="3"/>
  <c r="AQ24" i="3"/>
  <c r="D24" i="3"/>
  <c r="L24" i="3"/>
  <c r="T24" i="3"/>
  <c r="AB24" i="3"/>
  <c r="AJ24" i="3"/>
  <c r="F24" i="3"/>
  <c r="J24" i="3"/>
  <c r="W24" i="3"/>
  <c r="AK24" i="3"/>
  <c r="M24" i="3"/>
  <c r="X24" i="3"/>
  <c r="AL24" i="3"/>
  <c r="N24" i="3"/>
  <c r="Z24" i="3"/>
  <c r="AM24" i="3"/>
  <c r="O24" i="3"/>
  <c r="AC24" i="3"/>
  <c r="AN24" i="3"/>
  <c r="B24" i="3"/>
  <c r="P24" i="3"/>
  <c r="AD24" i="3"/>
  <c r="AP24" i="3"/>
  <c r="E24" i="3"/>
  <c r="AH24" i="3"/>
  <c r="G24" i="3"/>
  <c r="H24" i="3"/>
  <c r="R24" i="3"/>
  <c r="U24" i="3"/>
  <c r="G16" i="3"/>
  <c r="O16" i="3"/>
  <c r="W16" i="3"/>
  <c r="AE16" i="3"/>
  <c r="AM16" i="3"/>
  <c r="B16" i="3"/>
  <c r="J16" i="3"/>
  <c r="R16" i="3"/>
  <c r="Z16" i="3"/>
  <c r="AH16" i="3"/>
  <c r="AP16" i="3"/>
  <c r="I16" i="3"/>
  <c r="T16" i="3"/>
  <c r="AD16" i="3"/>
  <c r="AO16" i="3"/>
  <c r="K16" i="3"/>
  <c r="U16" i="3"/>
  <c r="AF16" i="3"/>
  <c r="AQ16" i="3"/>
  <c r="A16" i="3"/>
  <c r="L16" i="3"/>
  <c r="V16" i="3"/>
  <c r="AG16" i="3"/>
  <c r="C16" i="3"/>
  <c r="M16" i="3"/>
  <c r="X16" i="3"/>
  <c r="AI16" i="3"/>
  <c r="D16" i="3"/>
  <c r="N16" i="3"/>
  <c r="Y16" i="3"/>
  <c r="AJ16" i="3"/>
  <c r="E16" i="3"/>
  <c r="P16" i="3"/>
  <c r="AA16" i="3"/>
  <c r="AK16" i="3"/>
  <c r="F16" i="3"/>
  <c r="Q16" i="3"/>
  <c r="AB16" i="3"/>
  <c r="AL16" i="3"/>
  <c r="H16" i="3"/>
  <c r="S16" i="3"/>
  <c r="AC16" i="3"/>
  <c r="G8" i="3"/>
  <c r="O8" i="3"/>
  <c r="W8" i="3"/>
  <c r="AE8" i="3"/>
  <c r="AM8" i="3"/>
  <c r="H8" i="3"/>
  <c r="P8" i="3"/>
  <c r="X8" i="3"/>
  <c r="AF8" i="3"/>
  <c r="AN8" i="3"/>
  <c r="A8" i="3"/>
  <c r="I8" i="3"/>
  <c r="Q8" i="3"/>
  <c r="Y8" i="3"/>
  <c r="AG8" i="3"/>
  <c r="AO8" i="3"/>
  <c r="B8" i="3"/>
  <c r="J8" i="3"/>
  <c r="R8" i="3"/>
  <c r="Z8" i="3"/>
  <c r="AH8" i="3"/>
  <c r="AP8" i="3"/>
  <c r="C8" i="3"/>
  <c r="K8" i="3"/>
  <c r="S8" i="3"/>
  <c r="AA8" i="3"/>
  <c r="AI8" i="3"/>
  <c r="AQ8" i="3"/>
  <c r="D8" i="3"/>
  <c r="L8" i="3"/>
  <c r="T8" i="3"/>
  <c r="AB8" i="3"/>
  <c r="AJ8" i="3"/>
  <c r="E8" i="3"/>
  <c r="M8" i="3"/>
  <c r="U8" i="3"/>
  <c r="AC8" i="3"/>
  <c r="AK8" i="3"/>
  <c r="F8" i="3"/>
  <c r="N8" i="3"/>
  <c r="V8" i="3"/>
  <c r="AD8" i="3"/>
  <c r="AL8" i="3"/>
  <c r="P2" i="3"/>
  <c r="AO41" i="3"/>
  <c r="R41" i="3"/>
  <c r="AQ40" i="3"/>
  <c r="T40" i="3"/>
  <c r="AN39" i="3"/>
  <c r="AN38" i="3"/>
  <c r="M38" i="3"/>
  <c r="AG37" i="3"/>
  <c r="D37" i="3"/>
  <c r="AI35" i="3"/>
  <c r="AP34" i="3"/>
  <c r="F34" i="3"/>
  <c r="R33" i="3"/>
  <c r="M32" i="3"/>
  <c r="R30" i="3"/>
  <c r="N29" i="3"/>
  <c r="Z26" i="3"/>
  <c r="AE24" i="3"/>
  <c r="AN21" i="3"/>
  <c r="O19" i="3"/>
  <c r="D39" i="3"/>
  <c r="L39" i="3"/>
  <c r="H39" i="3"/>
  <c r="Q39" i="3"/>
  <c r="Y39" i="3"/>
  <c r="AG39" i="3"/>
  <c r="AO39" i="3"/>
  <c r="I39" i="3"/>
  <c r="R39" i="3"/>
  <c r="Z39" i="3"/>
  <c r="AH39" i="3"/>
  <c r="AP39" i="3"/>
  <c r="A39" i="3"/>
  <c r="J39" i="3"/>
  <c r="S39" i="3"/>
  <c r="AA39" i="3"/>
  <c r="AI39" i="3"/>
  <c r="AQ39" i="3"/>
  <c r="B39" i="3"/>
  <c r="K39" i="3"/>
  <c r="T39" i="3"/>
  <c r="AB39" i="3"/>
  <c r="AJ39" i="3"/>
  <c r="C39" i="3"/>
  <c r="M39" i="3"/>
  <c r="U39" i="3"/>
  <c r="AC39" i="3"/>
  <c r="AK39" i="3"/>
  <c r="A31" i="3"/>
  <c r="I31" i="3"/>
  <c r="Q31" i="3"/>
  <c r="Y31" i="3"/>
  <c r="AG31" i="3"/>
  <c r="AO31" i="3"/>
  <c r="B31" i="3"/>
  <c r="J31" i="3"/>
  <c r="R31" i="3"/>
  <c r="Z31" i="3"/>
  <c r="AH31" i="3"/>
  <c r="AP31" i="3"/>
  <c r="C31" i="3"/>
  <c r="K31" i="3"/>
  <c r="S31" i="3"/>
  <c r="AA31" i="3"/>
  <c r="AI31" i="3"/>
  <c r="AQ31" i="3"/>
  <c r="D31" i="3"/>
  <c r="L31" i="3"/>
  <c r="T31" i="3"/>
  <c r="AB31" i="3"/>
  <c r="AJ31" i="3"/>
  <c r="N31" i="3"/>
  <c r="AD31" i="3"/>
  <c r="O31" i="3"/>
  <c r="AE31" i="3"/>
  <c r="P31" i="3"/>
  <c r="AF31" i="3"/>
  <c r="E31" i="3"/>
  <c r="U31" i="3"/>
  <c r="AK31" i="3"/>
  <c r="F31" i="3"/>
  <c r="V31" i="3"/>
  <c r="AL31" i="3"/>
  <c r="D23" i="3"/>
  <c r="L23" i="3"/>
  <c r="T23" i="3"/>
  <c r="AB23" i="3"/>
  <c r="AJ23" i="3"/>
  <c r="F23" i="3"/>
  <c r="N23" i="3"/>
  <c r="V23" i="3"/>
  <c r="AD23" i="3"/>
  <c r="AL23" i="3"/>
  <c r="G23" i="3"/>
  <c r="O23" i="3"/>
  <c r="W23" i="3"/>
  <c r="AE23" i="3"/>
  <c r="AM23" i="3"/>
  <c r="A23" i="3"/>
  <c r="I23" i="3"/>
  <c r="Q23" i="3"/>
  <c r="Y23" i="3"/>
  <c r="AG23" i="3"/>
  <c r="AO23" i="3"/>
  <c r="E23" i="3"/>
  <c r="U23" i="3"/>
  <c r="AK23" i="3"/>
  <c r="H23" i="3"/>
  <c r="X23" i="3"/>
  <c r="AN23" i="3"/>
  <c r="J23" i="3"/>
  <c r="Z23" i="3"/>
  <c r="AP23" i="3"/>
  <c r="K23" i="3"/>
  <c r="AA23" i="3"/>
  <c r="AQ23" i="3"/>
  <c r="M23" i="3"/>
  <c r="AC23" i="3"/>
  <c r="B23" i="3"/>
  <c r="C23" i="3"/>
  <c r="P23" i="3"/>
  <c r="R23" i="3"/>
  <c r="S23" i="3"/>
  <c r="B15" i="3"/>
  <c r="J15" i="3"/>
  <c r="R15" i="3"/>
  <c r="Z15" i="3"/>
  <c r="AH15" i="3"/>
  <c r="AP15" i="3"/>
  <c r="E15" i="3"/>
  <c r="M15" i="3"/>
  <c r="U15" i="3"/>
  <c r="AC15" i="3"/>
  <c r="AK15" i="3"/>
  <c r="G15" i="3"/>
  <c r="O15" i="3"/>
  <c r="W15" i="3"/>
  <c r="AE15" i="3"/>
  <c r="AM15" i="3"/>
  <c r="C15" i="3"/>
  <c r="P15" i="3"/>
  <c r="AB15" i="3"/>
  <c r="AO15" i="3"/>
  <c r="D15" i="3"/>
  <c r="Q15" i="3"/>
  <c r="AD15" i="3"/>
  <c r="AQ15" i="3"/>
  <c r="F15" i="3"/>
  <c r="S15" i="3"/>
  <c r="AF15" i="3"/>
  <c r="H15" i="3"/>
  <c r="T15" i="3"/>
  <c r="AG15" i="3"/>
  <c r="I15" i="3"/>
  <c r="V15" i="3"/>
  <c r="AI15" i="3"/>
  <c r="K15" i="3"/>
  <c r="X15" i="3"/>
  <c r="AJ15" i="3"/>
  <c r="L15" i="3"/>
  <c r="Y15" i="3"/>
  <c r="AL15" i="3"/>
  <c r="AA15" i="3"/>
  <c r="AN15" i="3"/>
  <c r="A15" i="3"/>
  <c r="B7" i="3"/>
  <c r="J7" i="3"/>
  <c r="R7" i="3"/>
  <c r="Z7" i="3"/>
  <c r="AH7" i="3"/>
  <c r="AP7" i="3"/>
  <c r="C7" i="3"/>
  <c r="K7" i="3"/>
  <c r="S7" i="3"/>
  <c r="AA7" i="3"/>
  <c r="AI7" i="3"/>
  <c r="AQ7" i="3"/>
  <c r="D7" i="3"/>
  <c r="L7" i="3"/>
  <c r="T7" i="3"/>
  <c r="AB7" i="3"/>
  <c r="AJ7" i="3"/>
  <c r="E7" i="3"/>
  <c r="M7" i="3"/>
  <c r="U7" i="3"/>
  <c r="AC7" i="3"/>
  <c r="AK7" i="3"/>
  <c r="F7" i="3"/>
  <c r="N7" i="3"/>
  <c r="V7" i="3"/>
  <c r="AD7" i="3"/>
  <c r="AL7" i="3"/>
  <c r="G7" i="3"/>
  <c r="O7" i="3"/>
  <c r="W7" i="3"/>
  <c r="AE7" i="3"/>
  <c r="AM7" i="3"/>
  <c r="H7" i="3"/>
  <c r="P7" i="3"/>
  <c r="X7" i="3"/>
  <c r="AF7" i="3"/>
  <c r="AN7" i="3"/>
  <c r="A7" i="3"/>
  <c r="I7" i="3"/>
  <c r="Q7" i="3"/>
  <c r="Y7" i="3"/>
  <c r="AG7" i="3"/>
  <c r="AO7" i="3"/>
  <c r="AN41" i="3"/>
  <c r="Q41" i="3"/>
  <c r="AK40" i="3"/>
  <c r="S40" i="3"/>
  <c r="AM39" i="3"/>
  <c r="P39" i="3"/>
  <c r="AL38" i="3"/>
  <c r="Y37" i="3"/>
  <c r="A37" i="3"/>
  <c r="AA35" i="3"/>
  <c r="AN34" i="3"/>
  <c r="E34" i="3"/>
  <c r="G33" i="3"/>
  <c r="L32" i="3"/>
  <c r="H31" i="3"/>
  <c r="M29" i="3"/>
  <c r="D26" i="3"/>
  <c r="V24" i="3"/>
  <c r="AL21" i="3"/>
  <c r="H17" i="3"/>
  <c r="G38" i="3"/>
  <c r="O38" i="3"/>
  <c r="W38" i="3"/>
  <c r="AE38" i="3"/>
  <c r="AM38" i="3"/>
  <c r="E38" i="3"/>
  <c r="N38" i="3"/>
  <c r="X38" i="3"/>
  <c r="AG38" i="3"/>
  <c r="AP38" i="3"/>
  <c r="F38" i="3"/>
  <c r="P38" i="3"/>
  <c r="Y38" i="3"/>
  <c r="AH38" i="3"/>
  <c r="AQ38" i="3"/>
  <c r="H38" i="3"/>
  <c r="Q38" i="3"/>
  <c r="Z38" i="3"/>
  <c r="AI38" i="3"/>
  <c r="I38" i="3"/>
  <c r="R38" i="3"/>
  <c r="AA38" i="3"/>
  <c r="AJ38" i="3"/>
  <c r="A38" i="3"/>
  <c r="J38" i="3"/>
  <c r="S38" i="3"/>
  <c r="AB38" i="3"/>
  <c r="AK38" i="3"/>
  <c r="D30" i="3"/>
  <c r="L30" i="3"/>
  <c r="T30" i="3"/>
  <c r="AB30" i="3"/>
  <c r="AJ30" i="3"/>
  <c r="E30" i="3"/>
  <c r="M30" i="3"/>
  <c r="U30" i="3"/>
  <c r="AC30" i="3"/>
  <c r="AK30" i="3"/>
  <c r="F30" i="3"/>
  <c r="N30" i="3"/>
  <c r="V30" i="3"/>
  <c r="AD30" i="3"/>
  <c r="AL30" i="3"/>
  <c r="G30" i="3"/>
  <c r="O30" i="3"/>
  <c r="W30" i="3"/>
  <c r="AE30" i="3"/>
  <c r="AM30" i="3"/>
  <c r="I30" i="3"/>
  <c r="Y30" i="3"/>
  <c r="AO30" i="3"/>
  <c r="J30" i="3"/>
  <c r="Z30" i="3"/>
  <c r="AP30" i="3"/>
  <c r="K30" i="3"/>
  <c r="AA30" i="3"/>
  <c r="AQ30" i="3"/>
  <c r="P30" i="3"/>
  <c r="AF30" i="3"/>
  <c r="A30" i="3"/>
  <c r="Q30" i="3"/>
  <c r="AG30" i="3"/>
  <c r="G22" i="3"/>
  <c r="O22" i="3"/>
  <c r="W22" i="3"/>
  <c r="AE22" i="3"/>
  <c r="AM22" i="3"/>
  <c r="A22" i="3"/>
  <c r="I22" i="3"/>
  <c r="Q22" i="3"/>
  <c r="Y22" i="3"/>
  <c r="AG22" i="3"/>
  <c r="AO22" i="3"/>
  <c r="B22" i="3"/>
  <c r="J22" i="3"/>
  <c r="R22" i="3"/>
  <c r="Z22" i="3"/>
  <c r="AH22" i="3"/>
  <c r="AP22" i="3"/>
  <c r="D22" i="3"/>
  <c r="L22" i="3"/>
  <c r="T22" i="3"/>
  <c r="AB22" i="3"/>
  <c r="AJ22" i="3"/>
  <c r="P22" i="3"/>
  <c r="AF22" i="3"/>
  <c r="C22" i="3"/>
  <c r="S22" i="3"/>
  <c r="AI22" i="3"/>
  <c r="E22" i="3"/>
  <c r="U22" i="3"/>
  <c r="AK22" i="3"/>
  <c r="F22" i="3"/>
  <c r="V22" i="3"/>
  <c r="AL22" i="3"/>
  <c r="H22" i="3"/>
  <c r="X22" i="3"/>
  <c r="AN22" i="3"/>
  <c r="K22" i="3"/>
  <c r="M22" i="3"/>
  <c r="N22" i="3"/>
  <c r="AA22" i="3"/>
  <c r="E14" i="3"/>
  <c r="M14" i="3"/>
  <c r="U14" i="3"/>
  <c r="AC14" i="3"/>
  <c r="AK14" i="3"/>
  <c r="H14" i="3"/>
  <c r="P14" i="3"/>
  <c r="X14" i="3"/>
  <c r="AF14" i="3"/>
  <c r="AN14" i="3"/>
  <c r="B14" i="3"/>
  <c r="J14" i="3"/>
  <c r="R14" i="3"/>
  <c r="Z14" i="3"/>
  <c r="AH14" i="3"/>
  <c r="AP14" i="3"/>
  <c r="C14" i="3"/>
  <c r="K14" i="3"/>
  <c r="F14" i="3"/>
  <c r="T14" i="3"/>
  <c r="AG14" i="3"/>
  <c r="G14" i="3"/>
  <c r="V14" i="3"/>
  <c r="AI14" i="3"/>
  <c r="I14" i="3"/>
  <c r="W14" i="3"/>
  <c r="AJ14" i="3"/>
  <c r="L14" i="3"/>
  <c r="Y14" i="3"/>
  <c r="AL14" i="3"/>
  <c r="N14" i="3"/>
  <c r="AA14" i="3"/>
  <c r="AM14" i="3"/>
  <c r="O14" i="3"/>
  <c r="AB14" i="3"/>
  <c r="AO14" i="3"/>
  <c r="A14" i="3"/>
  <c r="Q14" i="3"/>
  <c r="AD14" i="3"/>
  <c r="AQ14" i="3"/>
  <c r="D14" i="3"/>
  <c r="S14" i="3"/>
  <c r="AE14" i="3"/>
  <c r="E6" i="3"/>
  <c r="M6" i="3"/>
  <c r="U6" i="3"/>
  <c r="AC6" i="3"/>
  <c r="AK6" i="3"/>
  <c r="F6" i="3"/>
  <c r="N6" i="3"/>
  <c r="V6" i="3"/>
  <c r="AD6" i="3"/>
  <c r="AL6" i="3"/>
  <c r="G6" i="3"/>
  <c r="O6" i="3"/>
  <c r="W6" i="3"/>
  <c r="AE6" i="3"/>
  <c r="AM6" i="3"/>
  <c r="H6" i="3"/>
  <c r="P6" i="3"/>
  <c r="X6" i="3"/>
  <c r="AF6" i="3"/>
  <c r="AN6" i="3"/>
  <c r="A6" i="3"/>
  <c r="I6" i="3"/>
  <c r="Q6" i="3"/>
  <c r="Y6" i="3"/>
  <c r="AG6" i="3"/>
  <c r="AO6" i="3"/>
  <c r="B6" i="3"/>
  <c r="J6" i="3"/>
  <c r="R6" i="3"/>
  <c r="Z6" i="3"/>
  <c r="AH6" i="3"/>
  <c r="AP6" i="3"/>
  <c r="C6" i="3"/>
  <c r="K6" i="3"/>
  <c r="S6" i="3"/>
  <c r="AA6" i="3"/>
  <c r="AI6" i="3"/>
  <c r="AQ6" i="3"/>
  <c r="AB6" i="3"/>
  <c r="AJ6" i="3"/>
  <c r="D6" i="3"/>
  <c r="L6" i="3"/>
  <c r="T6" i="3"/>
  <c r="S34" i="4"/>
  <c r="AH41" i="3"/>
  <c r="P41" i="3"/>
  <c r="AJ40" i="3"/>
  <c r="M40" i="3"/>
  <c r="AL39" i="3"/>
  <c r="O39" i="3"/>
  <c r="AF38" i="3"/>
  <c r="K38" i="3"/>
  <c r="Z35" i="3"/>
  <c r="AE34" i="3"/>
  <c r="B34" i="3"/>
  <c r="B33" i="3"/>
  <c r="B32" i="3"/>
  <c r="G31" i="3"/>
  <c r="C30" i="3"/>
  <c r="C26" i="3"/>
  <c r="AI23" i="3"/>
  <c r="AN16" i="3"/>
  <c r="B37" i="3"/>
  <c r="J37" i="3"/>
  <c r="R37" i="3"/>
  <c r="Z37" i="3"/>
  <c r="AH37" i="3"/>
  <c r="AP37" i="3"/>
  <c r="C37" i="3"/>
  <c r="K37" i="3"/>
  <c r="S37" i="3"/>
  <c r="AA37" i="3"/>
  <c r="AI37" i="3"/>
  <c r="AQ37" i="3"/>
  <c r="F37" i="3"/>
  <c r="P37" i="3"/>
  <c r="AB37" i="3"/>
  <c r="AL37" i="3"/>
  <c r="G37" i="3"/>
  <c r="Q37" i="3"/>
  <c r="AC37" i="3"/>
  <c r="AM37" i="3"/>
  <c r="H37" i="3"/>
  <c r="T37" i="3"/>
  <c r="AD37" i="3"/>
  <c r="AN37" i="3"/>
  <c r="I37" i="3"/>
  <c r="U37" i="3"/>
  <c r="AE37" i="3"/>
  <c r="AO37" i="3"/>
  <c r="L37" i="3"/>
  <c r="V37" i="3"/>
  <c r="AF37" i="3"/>
  <c r="G29" i="3"/>
  <c r="O29" i="3"/>
  <c r="W29" i="3"/>
  <c r="AE29" i="3"/>
  <c r="AM29" i="3"/>
  <c r="H29" i="3"/>
  <c r="P29" i="3"/>
  <c r="X29" i="3"/>
  <c r="AF29" i="3"/>
  <c r="AN29" i="3"/>
  <c r="A29" i="3"/>
  <c r="I29" i="3"/>
  <c r="Q29" i="3"/>
  <c r="Y29" i="3"/>
  <c r="AG29" i="3"/>
  <c r="AO29" i="3"/>
  <c r="B29" i="3"/>
  <c r="J29" i="3"/>
  <c r="R29" i="3"/>
  <c r="Z29" i="3"/>
  <c r="AH29" i="3"/>
  <c r="AP29" i="3"/>
  <c r="D29" i="3"/>
  <c r="T29" i="3"/>
  <c r="AJ29" i="3"/>
  <c r="E29" i="3"/>
  <c r="U29" i="3"/>
  <c r="AK29" i="3"/>
  <c r="F29" i="3"/>
  <c r="V29" i="3"/>
  <c r="AL29" i="3"/>
  <c r="K29" i="3"/>
  <c r="AA29" i="3"/>
  <c r="AQ29" i="3"/>
  <c r="L29" i="3"/>
  <c r="AB29" i="3"/>
  <c r="B21" i="3"/>
  <c r="J21" i="3"/>
  <c r="R21" i="3"/>
  <c r="Z21" i="3"/>
  <c r="AH21" i="3"/>
  <c r="AP21" i="3"/>
  <c r="D21" i="3"/>
  <c r="L21" i="3"/>
  <c r="T21" i="3"/>
  <c r="AB21" i="3"/>
  <c r="AJ21" i="3"/>
  <c r="E21" i="3"/>
  <c r="M21" i="3"/>
  <c r="U21" i="3"/>
  <c r="AC21" i="3"/>
  <c r="AK21" i="3"/>
  <c r="G21" i="3"/>
  <c r="O21" i="3"/>
  <c r="W21" i="3"/>
  <c r="AE21" i="3"/>
  <c r="AM21" i="3"/>
  <c r="K21" i="3"/>
  <c r="AA21" i="3"/>
  <c r="AQ21" i="3"/>
  <c r="N21" i="3"/>
  <c r="AD21" i="3"/>
  <c r="P21" i="3"/>
  <c r="AF21" i="3"/>
  <c r="A21" i="3"/>
  <c r="Q21" i="3"/>
  <c r="AG21" i="3"/>
  <c r="C21" i="3"/>
  <c r="S21" i="3"/>
  <c r="AI21" i="3"/>
  <c r="F21" i="3"/>
  <c r="AO21" i="3"/>
  <c r="H21" i="3"/>
  <c r="I21" i="3"/>
  <c r="V21" i="3"/>
  <c r="X21" i="3"/>
  <c r="H13" i="3"/>
  <c r="P13" i="3"/>
  <c r="X13" i="3"/>
  <c r="AF13" i="3"/>
  <c r="AN13" i="3"/>
  <c r="A13" i="3"/>
  <c r="I13" i="3"/>
  <c r="Q13" i="3"/>
  <c r="Y13" i="3"/>
  <c r="AG13" i="3"/>
  <c r="C13" i="3"/>
  <c r="K13" i="3"/>
  <c r="S13" i="3"/>
  <c r="AA13" i="3"/>
  <c r="AI13" i="3"/>
  <c r="AQ13" i="3"/>
  <c r="E13" i="3"/>
  <c r="M13" i="3"/>
  <c r="U13" i="3"/>
  <c r="AC13" i="3"/>
  <c r="AK13" i="3"/>
  <c r="F13" i="3"/>
  <c r="N13" i="3"/>
  <c r="V13" i="3"/>
  <c r="AD13" i="3"/>
  <c r="AL13" i="3"/>
  <c r="J13" i="3"/>
  <c r="AE13" i="3"/>
  <c r="L13" i="3"/>
  <c r="AH13" i="3"/>
  <c r="O13" i="3"/>
  <c r="AJ13" i="3"/>
  <c r="R13" i="3"/>
  <c r="AM13" i="3"/>
  <c r="T13" i="3"/>
  <c r="AO13" i="3"/>
  <c r="B13" i="3"/>
  <c r="W13" i="3"/>
  <c r="AP13" i="3"/>
  <c r="D13" i="3"/>
  <c r="Z13" i="3"/>
  <c r="G13" i="3"/>
  <c r="AB13" i="3"/>
  <c r="H5" i="3"/>
  <c r="P5" i="3"/>
  <c r="X5" i="3"/>
  <c r="AF5" i="3"/>
  <c r="AN5" i="3"/>
  <c r="A5" i="3"/>
  <c r="I5" i="3"/>
  <c r="Q5" i="3"/>
  <c r="Y5" i="3"/>
  <c r="AG5" i="3"/>
  <c r="AO5" i="3"/>
  <c r="B5" i="3"/>
  <c r="J5" i="3"/>
  <c r="R5" i="3"/>
  <c r="Z5" i="3"/>
  <c r="AH5" i="3"/>
  <c r="AP5" i="3"/>
  <c r="C5" i="3"/>
  <c r="K5" i="3"/>
  <c r="S5" i="3"/>
  <c r="AA5" i="3"/>
  <c r="AI5" i="3"/>
  <c r="AQ5" i="3"/>
  <c r="D5" i="3"/>
  <c r="L5" i="3"/>
  <c r="T5" i="3"/>
  <c r="AB5" i="3"/>
  <c r="AJ5" i="3"/>
  <c r="E5" i="3"/>
  <c r="M5" i="3"/>
  <c r="U5" i="3"/>
  <c r="AC5" i="3"/>
  <c r="AK5" i="3"/>
  <c r="F5" i="3"/>
  <c r="N5" i="3"/>
  <c r="V5" i="3"/>
  <c r="AD5" i="3"/>
  <c r="AL5" i="3"/>
  <c r="G5" i="3"/>
  <c r="O5" i="3"/>
  <c r="W5" i="3"/>
  <c r="AE5" i="3"/>
  <c r="AM5" i="3"/>
  <c r="AG41" i="3"/>
  <c r="J41" i="3"/>
  <c r="AI40" i="3"/>
  <c r="L40" i="3"/>
  <c r="AF39" i="3"/>
  <c r="N39" i="3"/>
  <c r="AD38" i="3"/>
  <c r="D38" i="3"/>
  <c r="W37" i="3"/>
  <c r="W35" i="3"/>
  <c r="AD34" i="3"/>
  <c r="AI33" i="3"/>
  <c r="A33" i="3"/>
  <c r="AN31" i="3"/>
  <c r="AN30" i="3"/>
  <c r="B30" i="3"/>
  <c r="W27" i="3"/>
  <c r="B26" i="3"/>
  <c r="AH23" i="3"/>
  <c r="N15" i="3"/>
  <c r="B2" i="3"/>
  <c r="U2" i="3"/>
  <c r="L2" i="3"/>
  <c r="G2" i="3"/>
  <c r="F2" i="3"/>
  <c r="E2" i="3"/>
  <c r="AH2" i="3"/>
  <c r="H2" i="3"/>
  <c r="AB2" i="3"/>
  <c r="A2" i="3"/>
  <c r="C2" i="3"/>
  <c r="W2" i="3"/>
  <c r="T2" i="3"/>
  <c r="AF2" i="3"/>
  <c r="S2" i="3"/>
  <c r="N2" i="3"/>
  <c r="AD2" i="3"/>
  <c r="K2" i="3"/>
  <c r="R2" i="3"/>
  <c r="D2" i="3"/>
  <c r="V2" i="3"/>
  <c r="AE2" i="3"/>
  <c r="Q2" i="3"/>
  <c r="AG2" i="3"/>
  <c r="K31" i="4" l="1"/>
  <c r="T25" i="4"/>
  <c r="T24" i="4"/>
  <c r="T28" i="4"/>
  <c r="T26" i="4"/>
  <c r="O143" i="1"/>
  <c r="L22" i="4" s="1"/>
  <c r="T27" i="4"/>
  <c r="F7" i="4" l="1"/>
  <c r="N30" i="4"/>
  <c r="L29" i="4" s="1"/>
  <c r="N25" i="4" l="1"/>
  <c r="T2" i="4" s="1"/>
  <c r="L30" i="4" l="1"/>
  <c r="X42" i="3"/>
  <c r="H7" i="4" l="1"/>
  <c r="K7" i="4" s="1"/>
  <c r="T13" i="4" s="1"/>
  <c r="U4" i="4" s="1"/>
  <c r="J3" i="4" s="1"/>
  <c r="AA42" i="3"/>
  <c r="X2" i="3"/>
  <c r="A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 Kuroyanagi</author>
    <author>KEEPRUN</author>
  </authors>
  <commentList>
    <comment ref="D9" authorId="0" shapeId="0" xr:uid="{00000000-0006-0000-0100-000001000000}">
      <text>
        <r>
          <rPr>
            <sz val="11"/>
            <color rgb="FF000000"/>
            <rFont val="ＭＳ Ｐゴシック"/>
            <family val="2"/>
            <charset val="128"/>
          </rPr>
          <t>ここにご記入いただいたお名前が、「カタログギフト」および「カタログ記載の商品」を先様にお届けする際、配送伝票に「ご依頼主」として印字されます。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連名の場合は、「・」で区切ってご記入下さい。</t>
        </r>
      </text>
    </comment>
    <comment ref="D13" authorId="0" shapeId="0" xr:uid="{00000000-0006-0000-0100-000002000000}">
      <text>
        <r>
          <rPr>
            <sz val="11"/>
            <color rgb="FF000000"/>
            <rFont val="ＭＳ Ｐゴシック"/>
            <family val="2"/>
            <charset val="128"/>
          </rPr>
          <t>転居のご予定がある場合は</t>
        </r>
        <r>
          <rPr>
            <sz val="11"/>
            <color rgb="FFFF0000"/>
            <rFont val="ＭＳ Ｐゴシック"/>
            <family val="2"/>
            <charset val="128"/>
          </rPr>
          <t>「新居のご住所</t>
        </r>
        <r>
          <rPr>
            <sz val="11"/>
            <color rgb="FF000000"/>
            <rFont val="ＭＳ Ｐゴシック"/>
            <family val="2"/>
            <charset val="128"/>
          </rPr>
          <t>」をご記入下さい。</t>
        </r>
      </text>
    </comment>
    <comment ref="E18" authorId="1" shapeId="0" xr:uid="{00000000-0006-0000-0100-000003000000}">
      <text>
        <r>
          <rPr>
            <b/>
            <sz val="10"/>
            <color rgb="FF000000"/>
            <rFont val="ＭＳ Ｐゴシック"/>
            <family val="2"/>
            <charset val="128"/>
          </rPr>
          <t>のし表書きが「その他」の場合は、</t>
        </r>
        <r>
          <rPr>
            <b/>
            <sz val="10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ここにご記入下さい。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L18" authorId="0" shapeId="0" xr:uid="{00000000-0006-0000-0100-000004000000}">
      <text>
        <r>
          <rPr>
            <sz val="11"/>
            <color rgb="FF000000"/>
            <rFont val="ＭＳ Ｐゴシック"/>
            <family val="2"/>
            <charset val="128"/>
          </rPr>
          <t>連名の場合は「、」で区切って続けてご記入下さい。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（ブライダルの場合は、「新郎、新婦」の順で）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ふりがなが必要な場合は（　　）でご記入下さい。</t>
        </r>
      </text>
    </comment>
    <comment ref="D21" authorId="0" shapeId="0" xr:uid="{00000000-0006-0000-0100-000005000000}">
      <text>
        <r>
          <rPr>
            <sz val="11"/>
            <color rgb="FF000000"/>
            <rFont val="ＭＳ Ｐゴシック"/>
            <family val="2"/>
            <charset val="128"/>
          </rPr>
          <t>※</t>
        </r>
        <r>
          <rPr>
            <sz val="11"/>
            <color rgb="FF000000"/>
            <rFont val="ＭＳ Ｐゴシック"/>
            <family val="2"/>
            <charset val="128"/>
          </rPr>
          <t>「</t>
        </r>
        <r>
          <rPr>
            <sz val="11"/>
            <color rgb="FFFF0000"/>
            <rFont val="ＭＳ Ｐゴシック"/>
            <family val="2"/>
            <charset val="128"/>
          </rPr>
          <t>自由文カード</t>
        </r>
        <r>
          <rPr>
            <sz val="11"/>
            <color rgb="FF000000"/>
            <rFont val="ＭＳ Ｐゴシック"/>
            <family val="2"/>
            <charset val="128"/>
          </rPr>
          <t>」「</t>
        </r>
        <r>
          <rPr>
            <sz val="11"/>
            <color rgb="FFFF0000"/>
            <rFont val="ＭＳ Ｐゴシック"/>
            <family val="2"/>
            <charset val="128"/>
          </rPr>
          <t>写真入りカード</t>
        </r>
        <r>
          <rPr>
            <sz val="11"/>
            <color rgb="FF000000"/>
            <rFont val="ＭＳ Ｐゴシック"/>
            <family val="2"/>
            <charset val="128"/>
          </rPr>
          <t>」の場合は、「メッセージ」を必ずご記入下さい。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※</t>
        </r>
        <r>
          <rPr>
            <sz val="11"/>
            <color rgb="FF000000"/>
            <rFont val="ＭＳ Ｐゴシック"/>
            <family val="2"/>
            <charset val="128"/>
          </rPr>
          <t>改行の入力方法は、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　　</t>
        </r>
        <r>
          <rPr>
            <sz val="11"/>
            <color rgb="FF000000"/>
            <rFont val="ＭＳ Ｐゴシック"/>
            <family val="2"/>
            <charset val="128"/>
          </rPr>
          <t>Windows</t>
        </r>
        <r>
          <rPr>
            <sz val="11"/>
            <color rgb="FF000000"/>
            <rFont val="ＭＳ Ｐゴシック"/>
            <family val="2"/>
            <charset val="128"/>
          </rPr>
          <t>は、「</t>
        </r>
        <r>
          <rPr>
            <sz val="11"/>
            <color rgb="FF000000"/>
            <rFont val="ＭＳ Ｐゴシック"/>
            <family val="2"/>
            <charset val="128"/>
          </rPr>
          <t>Alt</t>
        </r>
        <r>
          <rPr>
            <sz val="11"/>
            <color rgb="FF000000"/>
            <rFont val="ＭＳ Ｐゴシック"/>
            <family val="2"/>
            <charset val="128"/>
          </rPr>
          <t>」キーを押しながら「</t>
        </r>
        <r>
          <rPr>
            <sz val="11"/>
            <color rgb="FF000000"/>
            <rFont val="ＭＳ Ｐゴシック"/>
            <family val="2"/>
            <charset val="128"/>
          </rPr>
          <t>Enter</t>
        </r>
        <r>
          <rPr>
            <sz val="11"/>
            <color rgb="FF000000"/>
            <rFont val="ＭＳ Ｐゴシック"/>
            <family val="2"/>
            <charset val="128"/>
          </rPr>
          <t>」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　　</t>
        </r>
        <r>
          <rPr>
            <sz val="11"/>
            <color rgb="FF000000"/>
            <rFont val="ＭＳ Ｐゴシック"/>
            <family val="2"/>
            <charset val="128"/>
          </rPr>
          <t>Macintosh</t>
        </r>
        <r>
          <rPr>
            <sz val="11"/>
            <color rgb="FF000000"/>
            <rFont val="ＭＳ Ｐゴシック"/>
            <family val="2"/>
            <charset val="128"/>
          </rPr>
          <t>は、「</t>
        </r>
        <r>
          <rPr>
            <sz val="11"/>
            <color rgb="FF000000"/>
            <rFont val="ＭＳ Ｐゴシック"/>
            <family val="2"/>
            <charset val="128"/>
          </rPr>
          <t>command</t>
        </r>
        <r>
          <rPr>
            <sz val="11"/>
            <color rgb="FF000000"/>
            <rFont val="ＭＳ Ｐゴシック"/>
            <family val="2"/>
            <charset val="128"/>
          </rPr>
          <t>」キーと「</t>
        </r>
        <r>
          <rPr>
            <sz val="11"/>
            <color rgb="FF000000"/>
            <rFont val="ＭＳ Ｐゴシック"/>
            <family val="2"/>
            <charset val="128"/>
          </rPr>
          <t>option</t>
        </r>
        <r>
          <rPr>
            <sz val="11"/>
            <color rgb="FF000000"/>
            <rFont val="ＭＳ Ｐゴシック"/>
            <family val="2"/>
            <charset val="128"/>
          </rPr>
          <t>」キーを押しながら「</t>
        </r>
        <r>
          <rPr>
            <sz val="11"/>
            <color rgb="FF000000"/>
            <rFont val="ＭＳ Ｐゴシック"/>
            <family val="2"/>
            <charset val="128"/>
          </rPr>
          <t>return</t>
        </r>
        <r>
          <rPr>
            <sz val="11"/>
            <color rgb="FF000000"/>
            <rFont val="ＭＳ Ｐゴシック"/>
            <family val="2"/>
            <charset val="128"/>
          </rPr>
          <t>」</t>
        </r>
      </text>
    </comment>
  </commentList>
</comments>
</file>

<file path=xl/sharedStrings.xml><?xml version="1.0" encoding="utf-8"?>
<sst xmlns="http://schemas.openxmlformats.org/spreadsheetml/2006/main" count="6778" uniqueCount="1806">
  <si>
    <t>ラッピング代金</t>
    <rPh sb="5" eb="7">
      <t>ダイキン</t>
    </rPh>
    <phoneticPr fontId="2"/>
  </si>
  <si>
    <t>メッセージカードエラー</t>
    <phoneticPr fontId="2"/>
  </si>
  <si>
    <t>コウノトリ</t>
  </si>
  <si>
    <t>ベビーカー</t>
  </si>
  <si>
    <t>コットンフラワー・ブルー</t>
  </si>
  <si>
    <t>十月</t>
  </si>
  <si>
    <t>十一月</t>
  </si>
  <si>
    <t>十二月</t>
  </si>
  <si>
    <t>ご依頼主様情報</t>
    <rPh sb="1" eb="4">
      <t>イライヌシ</t>
    </rPh>
    <rPh sb="4" eb="5">
      <t>サマ</t>
    </rPh>
    <rPh sb="5" eb="7">
      <t>ジョウホウ</t>
    </rPh>
    <phoneticPr fontId="2"/>
  </si>
  <si>
    <t>全快内祝用（オレンジの花）</t>
  </si>
  <si>
    <t>【450円】ストロベリーリボン</t>
  </si>
  <si>
    <t>一括配送1〜20</t>
    <rPh sb="0" eb="4">
      <t>イッカツハイソウ</t>
    </rPh>
    <phoneticPr fontId="2"/>
  </si>
  <si>
    <t xml:space="preserve">▲メッセージカード「種類」の欄の右横にある「※挨拶状の内容はここをクリックして下さい。」をいう文字リンクをクリックし、挨拶状の内容（戒名・法要日など）を全項目ご入力ください。
</t>
    <rPh sb="76" eb="79">
      <t>ゼンコウモク</t>
    </rPh>
    <phoneticPr fontId="2"/>
  </si>
  <si>
    <t>ブライダル用・雑誌風・レッド【1,980円】</t>
    <phoneticPr fontId="2"/>
  </si>
  <si>
    <t>桃色</t>
  </si>
  <si>
    <t>令和2</t>
    <rPh sb="0" eb="2">
      <t>レイワ</t>
    </rPh>
    <phoneticPr fontId="2"/>
  </si>
  <si>
    <t>令和3</t>
    <rPh sb="0" eb="2">
      <t>レイワ</t>
    </rPh>
    <phoneticPr fontId="2"/>
  </si>
  <si>
    <t>令和4</t>
    <rPh sb="0" eb="2">
      <t>レイワ</t>
    </rPh>
    <phoneticPr fontId="2"/>
  </si>
  <si>
    <t>令和5</t>
    <rPh sb="0" eb="2">
      <t>レイワ</t>
    </rPh>
    <phoneticPr fontId="2"/>
  </si>
  <si>
    <t>令和6</t>
    <rPh sb="0" eb="2">
      <t>レイワ</t>
    </rPh>
    <phoneticPr fontId="2"/>
  </si>
  <si>
    <t>令和7</t>
    <rPh sb="0" eb="2">
      <t>レイワ</t>
    </rPh>
    <phoneticPr fontId="2"/>
  </si>
  <si>
    <t>令和8</t>
    <rPh sb="0" eb="2">
      <t>レイワ</t>
    </rPh>
    <phoneticPr fontId="2"/>
  </si>
  <si>
    <t>令和9</t>
    <rPh sb="0" eb="2">
      <t>レイワ</t>
    </rPh>
    <phoneticPr fontId="2"/>
  </si>
  <si>
    <t>令和10</t>
    <rPh sb="0" eb="2">
      <t>レイワ</t>
    </rPh>
    <phoneticPr fontId="2"/>
  </si>
  <si>
    <t>令和11</t>
    <rPh sb="0" eb="2">
      <t>レイワ</t>
    </rPh>
    <phoneticPr fontId="2"/>
  </si>
  <si>
    <t>令和12</t>
    <rPh sb="0" eb="2">
      <t>レイワ</t>
    </rPh>
    <phoneticPr fontId="2"/>
  </si>
  <si>
    <t>令和13</t>
    <rPh sb="0" eb="2">
      <t>レイワ</t>
    </rPh>
    <phoneticPr fontId="2"/>
  </si>
  <si>
    <t>令和二年</t>
    <rPh sb="0" eb="2">
      <t>レイワ</t>
    </rPh>
    <rPh sb="2" eb="4">
      <t>ニネン</t>
    </rPh>
    <phoneticPr fontId="36"/>
  </si>
  <si>
    <t>令和三年</t>
    <rPh sb="0" eb="2">
      <t>レイワ</t>
    </rPh>
    <rPh sb="2" eb="4">
      <t>サンネン</t>
    </rPh>
    <phoneticPr fontId="36"/>
  </si>
  <si>
    <t>令和四年</t>
    <rPh sb="0" eb="2">
      <t>レイワ</t>
    </rPh>
    <rPh sb="2" eb="4">
      <t>４ネン</t>
    </rPh>
    <phoneticPr fontId="36"/>
  </si>
  <si>
    <t>令和五年</t>
    <rPh sb="0" eb="4">
      <t>レイワ５ネン</t>
    </rPh>
    <phoneticPr fontId="36"/>
  </si>
  <si>
    <t>令和六年</t>
    <rPh sb="0" eb="4">
      <t>レイワ６ネン</t>
    </rPh>
    <phoneticPr fontId="36"/>
  </si>
  <si>
    <t>令和七年</t>
    <rPh sb="0" eb="4">
      <t>レイワ７ネン</t>
    </rPh>
    <phoneticPr fontId="36"/>
  </si>
  <si>
    <t>令和八年</t>
    <rPh sb="0" eb="4">
      <t>レイワ８ネン</t>
    </rPh>
    <phoneticPr fontId="36"/>
  </si>
  <si>
    <t>令和九年</t>
    <rPh sb="0" eb="4">
      <t>レイワ９ネン</t>
    </rPh>
    <phoneticPr fontId="36"/>
  </si>
  <si>
    <t>令和十年</t>
    <rPh sb="0" eb="2">
      <t>レイワ</t>
    </rPh>
    <rPh sb="2" eb="4">
      <t>ジュウネン</t>
    </rPh>
    <phoneticPr fontId="36"/>
  </si>
  <si>
    <t>令和十一年</t>
    <rPh sb="0" eb="2">
      <t>レイワ</t>
    </rPh>
    <rPh sb="2" eb="5">
      <t>ジュウイチネン</t>
    </rPh>
    <phoneticPr fontId="36"/>
  </si>
  <si>
    <t>令和十二年</t>
    <rPh sb="0" eb="5">
      <t>レイワジュウニネン</t>
    </rPh>
    <phoneticPr fontId="36"/>
  </si>
  <si>
    <t>令和十三年</t>
    <rPh sb="0" eb="5">
      <t>レイワジュウサンネン</t>
    </rPh>
    <phoneticPr fontId="36"/>
  </si>
  <si>
    <t>ロージーミスト</t>
  </si>
  <si>
    <t>ウェーブブルー</t>
  </si>
  <si>
    <t>ラッピング価格</t>
    <rPh sb="5" eb="7">
      <t>カカク</t>
    </rPh>
    <phoneticPr fontId="2"/>
  </si>
  <si>
    <t>リーフ若葉</t>
  </si>
  <si>
    <t>ベビー用・写真集風・フラッグ【1,980円】</t>
    <phoneticPr fontId="2"/>
  </si>
  <si>
    <t>　</t>
    <phoneticPr fontId="2"/>
  </si>
  <si>
    <t>【250円】リーフ薄紅</t>
  </si>
  <si>
    <t>【250円】リーフ若葉</t>
  </si>
  <si>
    <t>リーフ山吹</t>
  </si>
  <si>
    <t>　</t>
    <phoneticPr fontId="2"/>
  </si>
  <si>
    <t xml:space="preserve"> </t>
    <phoneticPr fontId="2"/>
  </si>
  <si>
    <t>数量エラー21〜40</t>
    <rPh sb="0" eb="2">
      <t>スウリョウ</t>
    </rPh>
    <phoneticPr fontId="2"/>
  </si>
  <si>
    <t>一日</t>
    <rPh sb="0" eb="1">
      <t>イチ</t>
    </rPh>
    <rPh sb="1" eb="2">
      <t>ニチ</t>
    </rPh>
    <phoneticPr fontId="2"/>
  </si>
  <si>
    <t>二日</t>
    <rPh sb="0" eb="1">
      <t>ニ</t>
    </rPh>
    <phoneticPr fontId="2"/>
  </si>
  <si>
    <t>三日</t>
    <rPh sb="0" eb="1">
      <t>３</t>
    </rPh>
    <phoneticPr fontId="2"/>
  </si>
  <si>
    <t>四日</t>
    <rPh sb="0" eb="1">
      <t>４</t>
    </rPh>
    <phoneticPr fontId="2"/>
  </si>
  <si>
    <t>五日</t>
    <rPh sb="0" eb="1">
      <t>⑤</t>
    </rPh>
    <phoneticPr fontId="2"/>
  </si>
  <si>
    <t>六日</t>
    <rPh sb="0" eb="1">
      <t>６</t>
    </rPh>
    <phoneticPr fontId="2"/>
  </si>
  <si>
    <t>七日</t>
    <rPh sb="0" eb="1">
      <t>７</t>
    </rPh>
    <phoneticPr fontId="2"/>
  </si>
  <si>
    <t>八日</t>
    <rPh sb="0" eb="1">
      <t>８</t>
    </rPh>
    <phoneticPr fontId="2"/>
  </si>
  <si>
    <t>九日</t>
    <rPh sb="0" eb="1">
      <t>⑨</t>
    </rPh>
    <phoneticPr fontId="2"/>
  </si>
  <si>
    <t>数量エラー1〜20</t>
    <rPh sb="0" eb="2">
      <t>スウリョウ</t>
    </rPh>
    <phoneticPr fontId="2"/>
  </si>
  <si>
    <t>5本結び切り</t>
    <phoneticPr fontId="2"/>
  </si>
  <si>
    <t>備　　　考</t>
    <rPh sb="0" eb="5">
      <t>ビコウ</t>
    </rPh>
    <phoneticPr fontId="2"/>
  </si>
  <si>
    <t>注文19</t>
    <rPh sb="0" eb="2">
      <t>チュウモン</t>
    </rPh>
    <phoneticPr fontId="2"/>
  </si>
  <si>
    <t>【300円】寿ピンク</t>
  </si>
  <si>
    <t>マドレーヌ（20,800円コース）</t>
  </si>
  <si>
    <t>ブライダル用・雑誌風・ピンク【1,980円】</t>
    <phoneticPr fontId="2"/>
  </si>
  <si>
    <t>風呂敷ピンク</t>
    <rPh sb="0" eb="3">
      <t>フロシキ</t>
    </rPh>
    <phoneticPr fontId="2"/>
  </si>
  <si>
    <t>風呂敷グリーン</t>
    <rPh sb="0" eb="3">
      <t>フロシキ</t>
    </rPh>
    <phoneticPr fontId="2"/>
  </si>
  <si>
    <t>風呂敷ムラサキ</t>
    <rPh sb="0" eb="3">
      <t>フロシキ</t>
    </rPh>
    <phoneticPr fontId="2"/>
  </si>
  <si>
    <t>ニューハウン（15,800円コース）</t>
  </si>
  <si>
    <t>YF-L-001158</t>
  </si>
  <si>
    <t>写真入（ベビー専用おもちゃ）</t>
  </si>
  <si>
    <t>住所２</t>
    <rPh sb="0" eb="2">
      <t>ジュウショ</t>
    </rPh>
    <phoneticPr fontId="2"/>
  </si>
  <si>
    <t>不要</t>
    <rPh sb="0" eb="2">
      <t>フヨウ</t>
    </rPh>
    <phoneticPr fontId="2"/>
  </si>
  <si>
    <t>注文者都道府県</t>
  </si>
  <si>
    <t>ブライダル用・写真集風・カフェオレ【1,980円】</t>
    <rPh sb="7" eb="10">
      <t>シャシンシュウ</t>
    </rPh>
    <phoneticPr fontId="2"/>
  </si>
  <si>
    <t>おめでとセレクション（ベビー専用）</t>
  </si>
  <si>
    <t>自由文（コットン）</t>
  </si>
  <si>
    <t>E-mal</t>
    <phoneticPr fontId="2"/>
  </si>
  <si>
    <t>−</t>
  </si>
  <si>
    <t>写真入（ブライダル専用ブルーム）</t>
  </si>
  <si>
    <t>写真入（ブライダル専用ビオラ）</t>
  </si>
  <si>
    <t>写真入（ブライダル専用クラウン）</t>
  </si>
  <si>
    <t>ベビー用・コラージュ風・オレンジ×グリーン【1,980円】</t>
    <phoneticPr fontId="2"/>
  </si>
  <si>
    <t>赤帯・鞠</t>
    <rPh sb="3" eb="4">
      <t>マリ</t>
    </rPh>
    <phoneticPr fontId="2"/>
  </si>
  <si>
    <t>命名札デザイン</t>
    <rPh sb="0" eb="3">
      <t>メイメイフダ</t>
    </rPh>
    <phoneticPr fontId="2"/>
  </si>
  <si>
    <t>注文40</t>
    <rPh sb="0" eb="2">
      <t>チュウモン</t>
    </rPh>
    <phoneticPr fontId="2"/>
  </si>
  <si>
    <t>やさしいごちそう</t>
  </si>
  <si>
    <t>【写真入りメッセージカード/オリジナルカバー掲載用の写真送信フォーム】</t>
    <rPh sb="1" eb="3">
      <t>シャシン</t>
    </rPh>
    <rPh sb="3" eb="4">
      <t>イ</t>
    </rPh>
    <rPh sb="22" eb="25">
      <t>ケイサイヨウ</t>
    </rPh>
    <rPh sb="26" eb="28">
      <t>シャシン</t>
    </rPh>
    <rPh sb="28" eb="30">
      <t>ソウシン</t>
    </rPh>
    <phoneticPr fontId="2"/>
  </si>
  <si>
    <t>https://www.myroom.jp/</t>
  </si>
  <si>
    <t>梅の花・ピンク</t>
  </si>
  <si>
    <t>コラベル・ブルー</t>
  </si>
  <si>
    <t>戻る</t>
    <phoneticPr fontId="2"/>
  </si>
  <si>
    <t>自由文（ドット）</t>
  </si>
  <si>
    <t>自由文（シャボン）</t>
  </si>
  <si>
    <t>自由文（チェック）</t>
  </si>
  <si>
    <t>自由文（虹）</t>
  </si>
  <si>
    <t>自由文（ライン）</t>
  </si>
  <si>
    <t>■会社紹介・スタッフ紹介</t>
    <rPh sb="1" eb="3">
      <t>カイシャ</t>
    </rPh>
    <rPh sb="3" eb="5">
      <t>ショウカイ</t>
    </rPh>
    <rPh sb="10" eb="12">
      <t>ショウカイ</t>
    </rPh>
    <phoneticPr fontId="2"/>
  </si>
  <si>
    <t>五七日（三十五日）</t>
  </si>
  <si>
    <t>ラッピング</t>
    <phoneticPr fontId="2"/>
  </si>
  <si>
    <t>自由文（クローバー）</t>
  </si>
  <si>
    <t>ベビー用・写真集風・フラワー</t>
  </si>
  <si>
    <t>藍色</t>
  </si>
  <si>
    <t>■命名札</t>
  </si>
  <si>
    <t>【デザイン】をお選び下さい。</t>
  </si>
  <si>
    <t>お昼寝・ブルー</t>
  </si>
  <si>
    <t>お昼寝・ピンク</t>
  </si>
  <si>
    <t>ストロイエ（3,800円コース）</t>
  </si>
  <si>
    <t>YF-L-001038</t>
  </si>
  <si>
    <t>チボリ（5,800円コース）</t>
  </si>
  <si>
    <t>↑ここまでが限界</t>
    <rPh sb="6" eb="8">
      <t>ゲンカイ</t>
    </rPh>
    <phoneticPr fontId="2"/>
  </si>
  <si>
    <t>コース</t>
    <phoneticPr fontId="2"/>
  </si>
  <si>
    <t>レッド</t>
  </si>
  <si>
    <t>ピンク</t>
  </si>
  <si>
    <t>ベビー用・コラージュ風・ピンク×ブルー</t>
  </si>
  <si>
    <t>代引</t>
    <rPh sb="0" eb="2">
      <t>ダイビキ</t>
    </rPh>
    <phoneticPr fontId="2"/>
  </si>
  <si>
    <t>送付先ＴＥＬ</t>
  </si>
  <si>
    <t>ブライダル用・コラージュ風・ピンク</t>
  </si>
  <si>
    <t>ストライプ・イエロー</t>
  </si>
  <si>
    <t>プルミエール</t>
  </si>
  <si>
    <t>合計金額はこちらでご確認下さい。　</t>
    <phoneticPr fontId="2"/>
  </si>
  <si>
    <t>写真入（レース）</t>
  </si>
  <si>
    <t>写真入（ブーケ）</t>
  </si>
  <si>
    <t>御年賀</t>
  </si>
  <si>
    <t>パステルベア</t>
  </si>
  <si>
    <t>YF-O-004100</t>
  </si>
  <si>
    <t>にじ（12,000円コース）</t>
  </si>
  <si>
    <t>YF-O-004120</t>
  </si>
  <si>
    <t>命名札（出産内祝い用）をお選びの場合は、下記にご記入下さい</t>
    <rPh sb="0" eb="3">
      <t>メイメイフダ</t>
    </rPh>
    <rPh sb="4" eb="6">
      <t>シュッサン</t>
    </rPh>
    <rPh sb="6" eb="8">
      <t>ウチイワ</t>
    </rPh>
    <phoneticPr fontId="2"/>
  </si>
  <si>
    <t>赤ちゃんのお名前</t>
    <phoneticPr fontId="2"/>
  </si>
  <si>
    <t>金平糖・ピンク</t>
  </si>
  <si>
    <t>金平糖・レッド</t>
  </si>
  <si>
    <t>赤帯・富士山</t>
  </si>
  <si>
    <t>カタログ価格</t>
    <rPh sb="4" eb="6">
      <t>カカク</t>
    </rPh>
    <phoneticPr fontId="2"/>
  </si>
  <si>
    <t>支払方法</t>
    <rPh sb="0" eb="4">
      <t>シハライホウホウ</t>
    </rPh>
    <phoneticPr fontId="3"/>
  </si>
  <si>
    <t>音符・ブルー</t>
  </si>
  <si>
    <t>年</t>
    <rPh sb="0" eb="1">
      <t>ネン</t>
    </rPh>
    <phoneticPr fontId="2"/>
  </si>
  <si>
    <t>一月</t>
  </si>
  <si>
    <t>二月</t>
  </si>
  <si>
    <t>三月</t>
  </si>
  <si>
    <t>赤ちゃんの誕生日</t>
    <rPh sb="5" eb="8">
      <t>タンジョウビ</t>
    </rPh>
    <phoneticPr fontId="2"/>
  </si>
  <si>
    <t>四月</t>
  </si>
  <si>
    <t>−</t>
    <phoneticPr fontId="2"/>
  </si>
  <si>
    <t>価格</t>
    <phoneticPr fontId="2"/>
  </si>
  <si>
    <t>６のカテゴリは2001行目から</t>
    <rPh sb="11" eb="13">
      <t>ギョウメ</t>
    </rPh>
    <phoneticPr fontId="2"/>
  </si>
  <si>
    <t>ロゴ入（バード）</t>
  </si>
  <si>
    <t>自由文（トライアングル）</t>
  </si>
  <si>
    <t>コペンハーゲン（10,800円コース）</t>
  </si>
  <si>
    <t>YF-L-001108</t>
  </si>
  <si>
    <r>
      <t>このファイルで</t>
    </r>
    <r>
      <rPr>
        <sz val="14"/>
        <color indexed="10"/>
        <rFont val="ＭＳ Ｐゴシック"/>
        <family val="2"/>
        <charset val="128"/>
      </rPr>
      <t>40件</t>
    </r>
    <r>
      <rPr>
        <sz val="14"/>
        <rFont val="ＭＳ Ｐゴシック"/>
        <family val="2"/>
        <charset val="128"/>
      </rPr>
      <t>分までご記入いただけます。41件以上になる場合は、このファイルをコピーしてご利用下さい。</t>
    </r>
    <phoneticPr fontId="2"/>
  </si>
  <si>
    <t>挨拶状のし</t>
    <rPh sb="0" eb="3">
      <t>アイサツジョウ</t>
    </rPh>
    <phoneticPr fontId="2"/>
  </si>
  <si>
    <t>【カタログを選択】</t>
    <phoneticPr fontId="2"/>
  </si>
  <si>
    <t>【カタログを選択】</t>
    <phoneticPr fontId="2"/>
  </si>
  <si>
    <t>ホームページリンク集</t>
    <rPh sb="9" eb="10">
      <t>シュウ</t>
    </rPh>
    <phoneticPr fontId="2"/>
  </si>
  <si>
    <t>ふりがな</t>
    <phoneticPr fontId="2"/>
  </si>
  <si>
    <t>■定型文入カード（文章は変更できません）</t>
    <phoneticPr fontId="2"/>
  </si>
  <si>
    <t>ＤＭ送る</t>
    <rPh sb="2" eb="3">
      <t>オク</t>
    </rPh>
    <phoneticPr fontId="2"/>
  </si>
  <si>
    <t>自社</t>
    <rPh sb="0" eb="2">
      <t>ジシャ</t>
    </rPh>
    <phoneticPr fontId="2"/>
  </si>
  <si>
    <t xml:space="preserve"> </t>
    <phoneticPr fontId="2"/>
  </si>
  <si>
    <t>柿色</t>
  </si>
  <si>
    <t>かぜ（7,000円コース）</t>
  </si>
  <si>
    <t>YF-O-004070</t>
  </si>
  <si>
    <t>二十</t>
    <rPh sb="0" eb="2">
      <t>ニジュウ</t>
    </rPh>
    <phoneticPr fontId="2"/>
  </si>
  <si>
    <t>八月</t>
  </si>
  <si>
    <t>三十</t>
    <rPh sb="0" eb="2">
      <t>サンジュウ</t>
    </rPh>
    <phoneticPr fontId="2"/>
  </si>
  <si>
    <t>九月</t>
  </si>
  <si>
    <t>YF-O-004050</t>
  </si>
  <si>
    <t>(1) ご記入後、このファイルを保存して閉じた上で、 メールに添付して shop@myroom.jp まで送信して下さい。</t>
    <rPh sb="5" eb="8">
      <t>キニュウゴ</t>
    </rPh>
    <rPh sb="16" eb="18">
      <t>ホゾン</t>
    </rPh>
    <rPh sb="20" eb="21">
      <t>ト</t>
    </rPh>
    <rPh sb="23" eb="24">
      <t>ウエ</t>
    </rPh>
    <rPh sb="31" eb="33">
      <t>テンプ</t>
    </rPh>
    <rPh sb="53" eb="55">
      <t>ソウシン</t>
    </rPh>
    <rPh sb="57" eb="58">
      <t>クダ</t>
    </rPh>
    <phoneticPr fontId="3"/>
  </si>
  <si>
    <t>メールニュース</t>
    <phoneticPr fontId="2"/>
  </si>
  <si>
    <t>※クレジットカードの場合は、ご注文送信後に決済お手続きをお願いいたします。</t>
    <rPh sb="15" eb="17">
      <t>チュウモン</t>
    </rPh>
    <rPh sb="17" eb="20">
      <t>ソウシンゴ</t>
    </rPh>
    <rPh sb="21" eb="23">
      <t>ケッサイ</t>
    </rPh>
    <rPh sb="29" eb="30">
      <t>ネガ</t>
    </rPh>
    <phoneticPr fontId="2"/>
  </si>
  <si>
    <t>えらべるブランド和牛</t>
  </si>
  <si>
    <t>シアーリーフ</t>
  </si>
  <si>
    <t>ナチュラルバイン</t>
  </si>
  <si>
    <t>弔事</t>
  </si>
  <si>
    <t>メイドインジャパン</t>
  </si>
  <si>
    <t xml:space="preserve">▲メッセージカードの「デザイン」をお選び下さい。
</t>
    <rPh sb="18" eb="19">
      <t>エラ</t>
    </rPh>
    <rPh sb="20" eb="21">
      <t>クダ</t>
    </rPh>
    <phoneticPr fontId="2"/>
  </si>
  <si>
    <t>のしのお名前</t>
  </si>
  <si>
    <t>音符・ピンク</t>
  </si>
  <si>
    <t>梅の花・ブルー</t>
  </si>
  <si>
    <t>【カタログを選択】</t>
  </si>
  <si>
    <t>届け先エラー1〜20</t>
    <rPh sb="0" eb="1">
      <t>トド</t>
    </rPh>
    <rPh sb="2" eb="3">
      <t>サキ</t>
    </rPh>
    <phoneticPr fontId="2"/>
  </si>
  <si>
    <t>【カタログを選択】</t>
    <phoneticPr fontId="2"/>
  </si>
  <si>
    <t>自由文（弔事用・花の丸）</t>
  </si>
  <si>
    <t>自由文（弔事用・樹葉</t>
  </si>
  <si>
    <t>十</t>
    <rPh sb="0" eb="1">
      <t>ジュウ</t>
    </rPh>
    <phoneticPr fontId="2"/>
  </si>
  <si>
    <t>七月</t>
  </si>
  <si>
    <t>ア・ラ・グルメ</t>
  </si>
  <si>
    <t>自由文（弔事用・百合）</t>
  </si>
  <si>
    <t xml:space="preserve">▲「自由文カード」「命名型カード」「写真入りカード」には、コメントをご記入下さい。
</t>
    <rPh sb="2" eb="5">
      <t>ジユウブン</t>
    </rPh>
    <rPh sb="10" eb="13">
      <t>メイメイガタ</t>
    </rPh>
    <rPh sb="18" eb="20">
      <t>シャシン</t>
    </rPh>
    <rPh sb="20" eb="21">
      <t>イ</t>
    </rPh>
    <rPh sb="35" eb="37">
      <t>キニュウ</t>
    </rPh>
    <rPh sb="37" eb="38">
      <t>クダ</t>
    </rPh>
    <phoneticPr fontId="2"/>
  </si>
  <si>
    <t>注文者住所1</t>
  </si>
  <si>
    <t>注文者住所2</t>
  </si>
  <si>
    <t>送付先住所1</t>
  </si>
  <si>
    <t>出産内祝用（カラフルなおもちゃ）</t>
    <rPh sb="0" eb="2">
      <t>シュッサン</t>
    </rPh>
    <rPh sb="2" eb="4">
      <t>ウチイワ</t>
    </rPh>
    <rPh sb="4" eb="5">
      <t>ヨウ</t>
    </rPh>
    <phoneticPr fontId="3"/>
  </si>
  <si>
    <t>おめでとセレクション</t>
  </si>
  <si>
    <t>電話</t>
    <rPh sb="0" eb="2">
      <t>デンワ</t>
    </rPh>
    <phoneticPr fontId="2"/>
  </si>
  <si>
    <t>住所１</t>
    <rPh sb="0" eb="2">
      <t>ジュウショ</t>
    </rPh>
    <phoneticPr fontId="2"/>
  </si>
  <si>
    <t>※ご依頼主様に配送のみ。</t>
    <phoneticPr fontId="2"/>
  </si>
  <si>
    <t>ベビー用・写真集風・フラワー【1,980円】</t>
    <phoneticPr fontId="2"/>
  </si>
  <si>
    <t>ブライダル用・雑誌風・ピンク</t>
  </si>
  <si>
    <t>ベビー用・写真集風・フラッグ</t>
  </si>
  <si>
    <t>着</t>
    <rPh sb="0" eb="1">
      <t>チャク</t>
    </rPh>
    <phoneticPr fontId="2"/>
  </si>
  <si>
    <t>ベビー用・雑誌風・ブルー</t>
  </si>
  <si>
    <t>ベビー用・雑誌風・グリーン</t>
  </si>
  <si>
    <t>ベビー用・写真集風・リボン結び</t>
  </si>
  <si>
    <t>−</t>
    <phoneticPr fontId="2"/>
  </si>
  <si>
    <t>赤帯・鯛</t>
  </si>
  <si>
    <t>赤帯・鶴</t>
  </si>
  <si>
    <t>コットンフラワー・ピンク</t>
  </si>
  <si>
    <t>ワイルドフラワー・ピンク</t>
  </si>
  <si>
    <t>ブライダル用・コラージュ風・パープル【1,980円】</t>
    <phoneticPr fontId="2"/>
  </si>
  <si>
    <t>ブライダル用・コラージュ風・ピンク【1,980円】</t>
    <phoneticPr fontId="2"/>
  </si>
  <si>
    <t>ベビー用・雑誌風・グリーン【1,980円】</t>
    <phoneticPr fontId="2"/>
  </si>
  <si>
    <t>ブライダル用・雑誌風・レッド</t>
  </si>
  <si>
    <t>注文7</t>
    <rPh sb="0" eb="2">
      <t>チュウモン</t>
    </rPh>
    <phoneticPr fontId="2"/>
  </si>
  <si>
    <t>戻る</t>
    <rPh sb="0" eb="1">
      <t>モド</t>
    </rPh>
    <phoneticPr fontId="2"/>
  </si>
  <si>
    <t>ワイルドフラワー・ブルー</t>
  </si>
  <si>
    <t>ストライプ・レッド</t>
  </si>
  <si>
    <t>写真入（ブライダル専用スプレーマム）</t>
  </si>
  <si>
    <t>カタログエラー1〜20</t>
    <phoneticPr fontId="2"/>
  </si>
  <si>
    <t>UA-Z-001003</t>
  </si>
  <si>
    <t>オアシス</t>
    <phoneticPr fontId="2"/>
  </si>
  <si>
    <r>
      <t>メッセージカードに記入するコメント</t>
    </r>
    <r>
      <rPr>
        <sz val="10"/>
        <color indexed="10"/>
        <rFont val="ＭＳ Ｐゴシック"/>
        <family val="2"/>
        <charset val="128"/>
      </rPr>
      <t>（「定型文」カードは不可）</t>
    </r>
    <rPh sb="19" eb="22">
      <t>テイケイブン</t>
    </rPh>
    <rPh sb="27" eb="29">
      <t>フカ</t>
    </rPh>
    <phoneticPr fontId="2"/>
  </si>
  <si>
    <t>のし種類</t>
  </si>
  <si>
    <t>のしその他</t>
  </si>
  <si>
    <t>注文16</t>
    <rPh sb="0" eb="2">
      <t>チュウモン</t>
    </rPh>
    <phoneticPr fontId="2"/>
  </si>
  <si>
    <t>お電話番号</t>
  </si>
  <si>
    <t>ご希望お届け日</t>
    <rPh sb="1" eb="3">
      <t>キボウ</t>
    </rPh>
    <rPh sb="4" eb="5">
      <t>トド</t>
    </rPh>
    <rPh sb="6" eb="7">
      <t>ビ</t>
    </rPh>
    <phoneticPr fontId="2"/>
  </si>
  <si>
    <t>−</t>
    <phoneticPr fontId="2"/>
  </si>
  <si>
    <t>下記のURLをクリックして下さい。</t>
    <rPh sb="0" eb="2">
      <t>カキ</t>
    </rPh>
    <rPh sb="13" eb="14">
      <t>クダ</t>
    </rPh>
    <phoneticPr fontId="2"/>
  </si>
  <si>
    <t>自由文（蝶）</t>
  </si>
  <si>
    <t>ほし（10,000円コース）</t>
  </si>
  <si>
    <t>■定型文入カード（文章は変更できません）</t>
    <rPh sb="1" eb="4">
      <t>テイケイブン</t>
    </rPh>
    <rPh sb="4" eb="5">
      <t>イ</t>
    </rPh>
    <rPh sb="9" eb="11">
      <t>ブンショウ</t>
    </rPh>
    <rPh sb="12" eb="14">
      <t>ヘンコウ</t>
    </rPh>
    <phoneticPr fontId="3"/>
  </si>
  <si>
    <t>YF-L-001058</t>
  </si>
  <si>
    <r>
      <t>※金額は</t>
    </r>
    <r>
      <rPr>
        <sz val="11"/>
        <color indexed="10"/>
        <rFont val="ＭＳ Ｐゴシック"/>
        <family val="2"/>
        <charset val="128"/>
      </rPr>
      <t>税込</t>
    </r>
    <r>
      <rPr>
        <sz val="11"/>
        <rFont val="ＭＳ Ｐゴシック"/>
        <family val="2"/>
        <charset val="128"/>
      </rPr>
      <t>価格で表示されます。</t>
    </r>
    <phoneticPr fontId="2"/>
  </si>
  <si>
    <t>ベビー用・コラージュ風・オレンジ×グリーン</t>
  </si>
  <si>
    <t>ベビー用・写真集風・リボン結び【1,980円】</t>
    <rPh sb="13" eb="14">
      <t>ムス</t>
    </rPh>
    <phoneticPr fontId="2"/>
  </si>
  <si>
    <t>写真入（ベビー専用ボート）</t>
  </si>
  <si>
    <t>写真入（ベビー専用ジェラート）</t>
  </si>
  <si>
    <t>写真入（ベビー専用りんごとくま）</t>
  </si>
  <si>
    <t>注文4</t>
    <rPh sb="0" eb="2">
      <t>チュウモン</t>
    </rPh>
    <phoneticPr fontId="2"/>
  </si>
  <si>
    <t>自由文カード【無料】※自由メッセージ可</t>
    <phoneticPr fontId="3"/>
  </si>
  <si>
    <t>※ご依頼主様にお届けする商品がない場合は「代金引換」はご利用いただけません。</t>
  </si>
  <si>
    <t>■以下弔事用挨拶状【有料】</t>
    <rPh sb="1" eb="3">
      <t>イカ</t>
    </rPh>
    <rPh sb="3" eb="6">
      <t>チョウジヨウ</t>
    </rPh>
    <rPh sb="6" eb="9">
      <t>アイサツジョウ</t>
    </rPh>
    <rPh sb="10" eb="12">
      <t>ユウリョウ</t>
    </rPh>
    <phoneticPr fontId="3"/>
  </si>
  <si>
    <t xml:space="preserve">▲のしデザインをご指定下さい。
</t>
    <rPh sb="9" eb="11">
      <t>シテイ</t>
    </rPh>
    <rPh sb="11" eb="12">
      <t>クダ</t>
    </rPh>
    <phoneticPr fontId="2"/>
  </si>
  <si>
    <t>写真入（ベビー専用ブロック）</t>
  </si>
  <si>
    <t>グリーン</t>
  </si>
  <si>
    <t>チェック</t>
  </si>
  <si>
    <t>【オプション】</t>
    <phoneticPr fontId="2"/>
  </si>
  <si>
    <t>注文35</t>
    <rPh sb="0" eb="2">
      <t>チュウモン</t>
    </rPh>
    <phoneticPr fontId="2"/>
  </si>
  <si>
    <t>寿ホワイト</t>
  </si>
  <si>
    <t>写真入（ベビー専用キャンドル）</t>
  </si>
  <si>
    <t>柿色うさぎ</t>
  </si>
  <si>
    <t>写真入（ブライダル専用クラシック）</t>
  </si>
  <si>
    <t>ブライダル用・コラージュ風・パープル</t>
  </si>
  <si>
    <t>のし不要</t>
  </si>
  <si>
    <t>出産内祝用（舟と赤ちゃん）</t>
    <rPh sb="6" eb="7">
      <t>フネ</t>
    </rPh>
    <rPh sb="8" eb="9">
      <t>アカ</t>
    </rPh>
    <phoneticPr fontId="2"/>
  </si>
  <si>
    <t>法事・法要用（かすみ）</t>
  </si>
  <si>
    <t>▲ご依頼主様に一括配送の場合は、お届け先は記入しないで下さい。</t>
  </si>
  <si>
    <t>一般内祝用（白のギフトボックス）</t>
  </si>
  <si>
    <t>【無料】ラッピング（洋風）</t>
    <rPh sb="1" eb="3">
      <t>ムリョウ</t>
    </rPh>
    <rPh sb="10" eb="12">
      <t>ヨウフウ</t>
    </rPh>
    <phoneticPr fontId="3"/>
  </si>
  <si>
    <t>結婚式当日用（和結び）</t>
    <rPh sb="7" eb="8">
      <t>ワ</t>
    </rPh>
    <rPh sb="8" eb="9">
      <t>ムス</t>
    </rPh>
    <phoneticPr fontId="2"/>
  </si>
  <si>
    <t>えらんで（ベビー専用）</t>
  </si>
  <si>
    <t>注文22</t>
    <rPh sb="0" eb="2">
      <t>チュウモン</t>
    </rPh>
    <phoneticPr fontId="2"/>
  </si>
  <si>
    <t>UA-Z-001004</t>
  </si>
  <si>
    <t>ロゴ入（ビジネス）</t>
  </si>
  <si>
    <t>■各カタログ一覧</t>
    <rPh sb="1" eb="2">
      <t>カク</t>
    </rPh>
    <rPh sb="6" eb="8">
      <t>イチラン</t>
    </rPh>
    <phoneticPr fontId="2"/>
  </si>
  <si>
    <t>新築内祝</t>
    <rPh sb="0" eb="2">
      <t>シンチク</t>
    </rPh>
    <rPh sb="2" eb="4">
      <t>ウチイワ</t>
    </rPh>
    <phoneticPr fontId="2"/>
  </si>
  <si>
    <t>ビル名等</t>
    <rPh sb="2" eb="3">
      <t>メイ</t>
    </rPh>
    <rPh sb="3" eb="4">
      <t>ナド</t>
    </rPh>
    <phoneticPr fontId="2"/>
  </si>
  <si>
    <t>ブルーベリーリボン</t>
  </si>
  <si>
    <t>【450円】抹茶うさぎ</t>
  </si>
  <si>
    <t>蝶結び</t>
  </si>
  <si>
    <t>写真入（ベビー専用シャボン玉）</t>
  </si>
  <si>
    <t>ウェーブピンク</t>
  </si>
  <si>
    <t>写真入（ブライダル専用グロウ）</t>
  </si>
  <si>
    <t>写真入（ブライダル専用シャクヤク）</t>
  </si>
  <si>
    <t>手提げ袋価格</t>
    <rPh sb="0" eb="2">
      <t>テサ</t>
    </rPh>
    <rPh sb="3" eb="4">
      <t>フクロ</t>
    </rPh>
    <rPh sb="4" eb="6">
      <t>カカク</t>
    </rPh>
    <phoneticPr fontId="2"/>
  </si>
  <si>
    <t>サユウ</t>
  </si>
  <si>
    <t>【生年月日】</t>
    <rPh sb="1" eb="5">
      <t>セイネンガッピ</t>
    </rPh>
    <phoneticPr fontId="2"/>
  </si>
  <si>
    <t>五月</t>
  </si>
  <si>
    <t>六月</t>
  </si>
  <si>
    <t>小鳥・ピンク</t>
  </si>
  <si>
    <t>リボンの色は↓で設定</t>
    <rPh sb="4" eb="5">
      <t>イロ</t>
    </rPh>
    <rPh sb="8" eb="10">
      <t>セッテイ</t>
    </rPh>
    <phoneticPr fontId="2"/>
  </si>
  <si>
    <t>リボンは不要</t>
  </si>
  <si>
    <t>抹茶</t>
  </si>
  <si>
    <t>午前中</t>
    <rPh sb="0" eb="3">
      <t>ゴゼンチュウ</t>
    </rPh>
    <phoneticPr fontId="2"/>
  </si>
  <si>
    <t>ベビー用・コラージュ風・ピンク×ブルー【1,980円】</t>
    <phoneticPr fontId="2"/>
  </si>
  <si>
    <t>たいよう（5,000円コース）</t>
  </si>
  <si>
    <t>注文31</t>
    <rPh sb="0" eb="2">
      <t>チュウモン</t>
    </rPh>
    <phoneticPr fontId="2"/>
  </si>
  <si>
    <t>指定しない</t>
    <rPh sb="0" eb="2">
      <t>シテイ</t>
    </rPh>
    <phoneticPr fontId="2"/>
  </si>
  <si>
    <t>ブライダル用・写真集風・ミント【1,980円】</t>
    <phoneticPr fontId="2"/>
  </si>
  <si>
    <t>注文28</t>
    <rPh sb="0" eb="2">
      <t>チュウモン</t>
    </rPh>
    <phoneticPr fontId="2"/>
  </si>
  <si>
    <t>ラッピングの選択肢</t>
    <rPh sb="6" eb="9">
      <t>センタクシ</t>
    </rPh>
    <phoneticPr fontId="2"/>
  </si>
  <si>
    <t>備考</t>
  </si>
  <si>
    <t>送付先都道府県</t>
  </si>
  <si>
    <t>お名前</t>
    <rPh sb="1" eb="3">
      <t>ナマエ</t>
    </rPh>
    <phoneticPr fontId="2"/>
  </si>
  <si>
    <t>注文38</t>
    <rPh sb="0" eb="2">
      <t>チュウモン</t>
    </rPh>
    <phoneticPr fontId="2"/>
  </si>
  <si>
    <t>ブライダル用・コラージュ風・ブルー【1,980円】</t>
    <phoneticPr fontId="2"/>
  </si>
  <si>
    <t>■ご記入後のお手続きは、こちらをご覧下さい。</t>
    <rPh sb="7" eb="9">
      <t>テツヅ</t>
    </rPh>
    <rPh sb="17" eb="18">
      <t>ラン</t>
    </rPh>
    <rPh sb="18" eb="19">
      <t>クダ</t>
    </rPh>
    <phoneticPr fontId="2"/>
  </si>
  <si>
    <t>のし不要</t>
    <rPh sb="2" eb="4">
      <t>フヨウ</t>
    </rPh>
    <phoneticPr fontId="2"/>
  </si>
  <si>
    <t>合計金額</t>
    <rPh sb="0" eb="2">
      <t>ゴウケイ</t>
    </rPh>
    <rPh sb="2" eb="4">
      <t>キンガク</t>
    </rPh>
    <phoneticPr fontId="3"/>
  </si>
  <si>
    <t>【法要を行った年月】</t>
    <phoneticPr fontId="2"/>
  </si>
  <si>
    <t>←書き出し用</t>
    <rPh sb="1" eb="2">
      <t>カ</t>
    </rPh>
    <rPh sb="3" eb="4">
      <t>ダ</t>
    </rPh>
    <rPh sb="5" eb="6">
      <t>ヨウ</t>
    </rPh>
    <phoneticPr fontId="2"/>
  </si>
  <si>
    <t>一般内祝用（りんご）</t>
  </si>
  <si>
    <t>エグゼタイム（体験型）</t>
  </si>
  <si>
    <t>極（きわみ）（100,600円コース）</t>
  </si>
  <si>
    <t>プルダウン用カタログ種類</t>
    <rPh sb="5" eb="6">
      <t>ヨウ</t>
    </rPh>
    <rPh sb="10" eb="12">
      <t>シュルイ</t>
    </rPh>
    <phoneticPr fontId="2"/>
  </si>
  <si>
    <t>新築内祝用（リビング）</t>
  </si>
  <si>
    <t>注文10</t>
    <rPh sb="0" eb="2">
      <t>チュウモン</t>
    </rPh>
    <phoneticPr fontId="2"/>
  </si>
  <si>
    <t>注文26</t>
    <rPh sb="0" eb="2">
      <t>チュウモン</t>
    </rPh>
    <phoneticPr fontId="2"/>
  </si>
  <si>
    <t xml:space="preserve">▲のしのお名前をご記入下さい。（不要の場合は「不要」とご記入下さい。）
</t>
    <rPh sb="5" eb="7">
      <t>ナマエ</t>
    </rPh>
    <rPh sb="9" eb="11">
      <t>キニュウ</t>
    </rPh>
    <rPh sb="11" eb="12">
      <t>クダ</t>
    </rPh>
    <rPh sb="16" eb="18">
      <t>フヨウ</t>
    </rPh>
    <rPh sb="19" eb="21">
      <t>バアイ</t>
    </rPh>
    <rPh sb="23" eb="25">
      <t>フヨウ</t>
    </rPh>
    <rPh sb="28" eb="30">
      <t>キニュウ</t>
    </rPh>
    <rPh sb="30" eb="31">
      <t>クダ</t>
    </rPh>
    <phoneticPr fontId="2"/>
  </si>
  <si>
    <t>シャボン玉と赤ちゃん（蝶結び）</t>
  </si>
  <si>
    <t>■以下写真入りカスタムカードは【2,940円】</t>
    <rPh sb="1" eb="3">
      <t>イカ</t>
    </rPh>
    <rPh sb="3" eb="5">
      <t>シャシン</t>
    </rPh>
    <rPh sb="5" eb="6">
      <t>イ</t>
    </rPh>
    <rPh sb="21" eb="22">
      <t>エン</t>
    </rPh>
    <phoneticPr fontId="3"/>
  </si>
  <si>
    <t>結婚内祝用（ハートケーキ）</t>
  </si>
  <si>
    <t>結婚内祝用（紅白梅）</t>
  </si>
  <si>
    <t>注文者メール</t>
  </si>
  <si>
    <t>御歳暮</t>
  </si>
  <si>
    <t>カタログの種類（書き出し用）</t>
    <phoneticPr fontId="2"/>
  </si>
  <si>
    <t>写真入（ベビー専用おうさま）</t>
  </si>
  <si>
    <t>時間帯指定</t>
    <rPh sb="0" eb="3">
      <t>ジカンタイ</t>
    </rPh>
    <rPh sb="3" eb="5">
      <t>シテイ</t>
    </rPh>
    <phoneticPr fontId="2"/>
  </si>
  <si>
    <t>出産内祝用（シャボン玉と赤ちゃん）</t>
    <rPh sb="10" eb="11">
      <t>ダマ</t>
    </rPh>
    <rPh sb="12" eb="13">
      <t>アカ</t>
    </rPh>
    <phoneticPr fontId="2"/>
  </si>
  <si>
    <t>カタログの種類（書き出し用）</t>
    <rPh sb="5" eb="7">
      <t>シュルイ</t>
    </rPh>
    <rPh sb="8" eb="9">
      <t>カ</t>
    </rPh>
    <rPh sb="10" eb="11">
      <t>ダ</t>
    </rPh>
    <rPh sb="12" eb="13">
      <t>ヨウ</t>
    </rPh>
    <phoneticPr fontId="2"/>
  </si>
  <si>
    <t>千代紙紺</t>
  </si>
  <si>
    <t>↑ここまでで限界</t>
    <rPh sb="6" eb="8">
      <t>ゲンカイ</t>
    </rPh>
    <phoneticPr fontId="2"/>
  </si>
  <si>
    <t>ホワイト</t>
  </si>
  <si>
    <t>コラベル・ピンク</t>
  </si>
  <si>
    <t>小鳥・ベージュ</t>
  </si>
  <si>
    <t>「お電話番号」</t>
    <rPh sb="2" eb="6">
      <t>デンワバンゴウ</t>
    </rPh>
    <phoneticPr fontId="2"/>
  </si>
  <si>
    <t>一括配送</t>
    <rPh sb="0" eb="4">
      <t>イッカツハイソウ</t>
    </rPh>
    <phoneticPr fontId="2"/>
  </si>
  <si>
    <t>カタログ未</t>
    <rPh sb="4" eb="5">
      <t>ミ</t>
    </rPh>
    <phoneticPr fontId="2"/>
  </si>
  <si>
    <t>【続柄】</t>
  </si>
  <si>
    <t>【俗名】</t>
  </si>
  <si>
    <t>内のし</t>
    <rPh sb="0" eb="1">
      <t>ウチ</t>
    </rPh>
    <phoneticPr fontId="2"/>
  </si>
  <si>
    <t>不要</t>
    <phoneticPr fontId="3"/>
  </si>
  <si>
    <t xml:space="preserve">は必ずご記入下さい。
</t>
    <rPh sb="1" eb="2">
      <t>カナラ</t>
    </rPh>
    <rPh sb="4" eb="6">
      <t>キニュウ</t>
    </rPh>
    <rPh sb="6" eb="7">
      <t>クダ</t>
    </rPh>
    <phoneticPr fontId="2"/>
  </si>
  <si>
    <t>写真入りオリジナルカバー</t>
    <rPh sb="0" eb="2">
      <t>シャシン</t>
    </rPh>
    <rPh sb="2" eb="3">
      <t>イ</t>
    </rPh>
    <phoneticPr fontId="2"/>
  </si>
  <si>
    <t>10本結び切り</t>
    <phoneticPr fontId="2"/>
  </si>
  <si>
    <t>JA-T-001506</t>
  </si>
  <si>
    <t>その他（→に記入）</t>
  </si>
  <si>
    <t>「お名前」</t>
    <rPh sb="2" eb="4">
      <t>ナマエ</t>
    </rPh>
    <phoneticPr fontId="2"/>
  </si>
  <si>
    <t>のし氏名</t>
  </si>
  <si>
    <t>注文5</t>
    <rPh sb="0" eb="2">
      <t>チュウモン</t>
    </rPh>
    <phoneticPr fontId="2"/>
  </si>
  <si>
    <t>注文者あて</t>
    <rPh sb="0" eb="3">
      <t>チュウモンシャ</t>
    </rPh>
    <phoneticPr fontId="2"/>
  </si>
  <si>
    <t>桃色うさぎ</t>
  </si>
  <si>
    <t>注文者氏名</t>
  </si>
  <si>
    <t>▲お届け先の情報は全てご記入下さい。</t>
    <rPh sb="2" eb="3">
      <t>トド</t>
    </rPh>
    <rPh sb="4" eb="5">
      <t>サキ</t>
    </rPh>
    <rPh sb="6" eb="8">
      <t>ジョウホウ</t>
    </rPh>
    <rPh sb="9" eb="10">
      <t>スベ</t>
    </rPh>
    <rPh sb="12" eb="14">
      <t>キニュウ</t>
    </rPh>
    <rPh sb="14" eb="15">
      <t>クダ</t>
    </rPh>
    <phoneticPr fontId="2"/>
  </si>
  <si>
    <t>カタログの種類（書き出し用）</t>
  </si>
  <si>
    <t>注文8</t>
    <rPh sb="0" eb="2">
      <t>チュウモン</t>
    </rPh>
    <phoneticPr fontId="2"/>
  </si>
  <si>
    <t>タイプ</t>
    <phoneticPr fontId="2"/>
  </si>
  <si>
    <t>イルムス</t>
  </si>
  <si>
    <t>ロゴ入（リーフ）</t>
  </si>
  <si>
    <t>ロゴ入（スクエア）</t>
  </si>
  <si>
    <t>★５万円以上になりましたので、ご依頼主様にもカタログギフトをプレゼントさせていただきます！★</t>
    <rPh sb="2" eb="4">
      <t>マンエン</t>
    </rPh>
    <rPh sb="4" eb="6">
      <t>イジョウ</t>
    </rPh>
    <rPh sb="19" eb="20">
      <t>サマ</t>
    </rPh>
    <phoneticPr fontId="2"/>
  </si>
  <si>
    <t>【その他のページ】</t>
    <rPh sb="3" eb="4">
      <t>タ</t>
    </rPh>
    <phoneticPr fontId="2"/>
  </si>
  <si>
    <t>カタログ種類INDEX</t>
    <rPh sb="4" eb="6">
      <t>シュルイ</t>
    </rPh>
    <phoneticPr fontId="2"/>
  </si>
  <si>
    <t>リボン＝</t>
    <phoneticPr fontId="2"/>
  </si>
  <si>
    <t>注文6</t>
    <rPh sb="0" eb="2">
      <t>チュウモン</t>
    </rPh>
    <phoneticPr fontId="2"/>
  </si>
  <si>
    <t>和風</t>
    <rPh sb="0" eb="2">
      <t>ワフウ</t>
    </rPh>
    <phoneticPr fontId="2"/>
  </si>
  <si>
    <t>全快内祝用（葉と水滴）</t>
  </si>
  <si>
    <t>御見舞御礼</t>
  </si>
  <si>
    <t>御祝</t>
  </si>
  <si>
    <t>　↑（※その他の慶事一般）</t>
  </si>
  <si>
    <t>紅白蝶結び</t>
  </si>
  <si>
    <t>【戒名】</t>
  </si>
  <si>
    <t>【喪主姓名】</t>
  </si>
  <si>
    <t>下記のエラーをご確認下さい。</t>
    <rPh sb="0" eb="2">
      <t>カキ</t>
    </rPh>
    <rPh sb="8" eb="10">
      <t>カクニン</t>
    </rPh>
    <rPh sb="10" eb="11">
      <t>クダ</t>
    </rPh>
    <phoneticPr fontId="2"/>
  </si>
  <si>
    <t>EA-E-001106</t>
  </si>
  <si>
    <t>ラッピング色</t>
    <rPh sb="5" eb="6">
      <t>イロ</t>
    </rPh>
    <phoneticPr fontId="3"/>
  </si>
  <si>
    <t>送料計</t>
  </si>
  <si>
    <t>ご依頼主様お届け先</t>
    <rPh sb="1" eb="4">
      <t>イライヌシ</t>
    </rPh>
    <rPh sb="4" eb="5">
      <t>サマ</t>
    </rPh>
    <rPh sb="6" eb="7">
      <t>トド</t>
    </rPh>
    <rPh sb="8" eb="9">
      <t>サキ</t>
    </rPh>
    <phoneticPr fontId="2"/>
  </si>
  <si>
    <t>注文11</t>
    <rPh sb="0" eb="2">
      <t>チュウモン</t>
    </rPh>
    <phoneticPr fontId="2"/>
  </si>
  <si>
    <t>手提げ袋</t>
  </si>
  <si>
    <t>カタログ種類</t>
  </si>
  <si>
    <t>ベビー用・コラージュ風・グリーン×ピンク【1,980円】</t>
    <phoneticPr fontId="2"/>
  </si>
  <si>
    <t>ブライダル用・写真集風・ピンク</t>
  </si>
  <si>
    <t>ブライダル用・写真集風・ミント</t>
  </si>
  <si>
    <t>ベビー用・コラージュ風・グリーン×ピンク</t>
  </si>
  <si>
    <t>ブライダル用・写真集風・カフェオレ</t>
  </si>
  <si>
    <t>※振込手数料はご負担願います。振込先の口座は後ほどメールでお知らせします。</t>
    <phoneticPr fontId="2"/>
  </si>
  <si>
    <t>依頼主届け先</t>
    <rPh sb="3" eb="4">
      <t>トド</t>
    </rPh>
    <rPh sb="5" eb="6">
      <t>サキ</t>
    </rPh>
    <phoneticPr fontId="2"/>
  </si>
  <si>
    <t>TA-Z-001000</t>
  </si>
  <si>
    <t>種類エラー1〜20</t>
    <rPh sb="0" eb="2">
      <t>シュルイ</t>
    </rPh>
    <phoneticPr fontId="2"/>
  </si>
  <si>
    <t>ご住所</t>
    <rPh sb="1" eb="3">
      <t>ジュウショ</t>
    </rPh>
    <phoneticPr fontId="2"/>
  </si>
  <si>
    <t>　↑（※快気祝・御見舞）</t>
    <rPh sb="4" eb="7">
      <t>カイキイワ</t>
    </rPh>
    <rPh sb="8" eb="11">
      <t>オミマイ</t>
    </rPh>
    <phoneticPr fontId="2"/>
  </si>
  <si>
    <t>【450円】マスカットリボン</t>
  </si>
  <si>
    <t>注文者あて累計</t>
    <rPh sb="0" eb="2">
      <t>チュウモンシャアテ</t>
    </rPh>
    <rPh sb="2" eb="3">
      <t>シャ</t>
    </rPh>
    <rPh sb="5" eb="7">
      <t>ルイケイ</t>
    </rPh>
    <phoneticPr fontId="2"/>
  </si>
  <si>
    <t>御礼</t>
  </si>
  <si>
    <t>たびもの撰華（体験型）</t>
  </si>
  <si>
    <t>たびもの撰華</t>
  </si>
  <si>
    <t>注文25</t>
    <rPh sb="0" eb="2">
      <t>チュウモン</t>
    </rPh>
    <phoneticPr fontId="2"/>
  </si>
  <si>
    <t>数量</t>
  </si>
  <si>
    <t>テイクユアチョイス</t>
  </si>
  <si>
    <t>郵便番号</t>
    <rPh sb="0" eb="4">
      <t>ユウビンバンゴウ</t>
    </rPh>
    <phoneticPr fontId="2"/>
  </si>
  <si>
    <t>「ご住所」</t>
    <rPh sb="2" eb="4">
      <t>ジュウショ</t>
    </rPh>
    <phoneticPr fontId="2"/>
  </si>
  <si>
    <t>のし種類</t>
    <rPh sb="2" eb="4">
      <t>シュルイ</t>
    </rPh>
    <phoneticPr fontId="3"/>
  </si>
  <si>
    <t>結婚内祝用（ペアグラス）</t>
  </si>
  <si>
    <t>エラーあり</t>
    <phoneticPr fontId="2"/>
  </si>
  <si>
    <t>エラー</t>
    <phoneticPr fontId="2"/>
  </si>
  <si>
    <t>イエロー</t>
  </si>
  <si>
    <t>EA-E-001306</t>
  </si>
  <si>
    <t>EA-E-001506</t>
  </si>
  <si>
    <t>■カタログサンプル請求</t>
  </si>
  <si>
    <t>その他（右の枠へ）</t>
    <phoneticPr fontId="2"/>
  </si>
  <si>
    <t>のし</t>
    <phoneticPr fontId="2"/>
  </si>
  <si>
    <t>注文14</t>
    <rPh sb="0" eb="2">
      <t>チュウモン</t>
    </rPh>
    <phoneticPr fontId="2"/>
  </si>
  <si>
    <t>結婚内祝用（小手毬）</t>
    <rPh sb="6" eb="9">
      <t>コデマリ</t>
    </rPh>
    <phoneticPr fontId="2"/>
  </si>
  <si>
    <t>※お手続き方法は後ほどメールでお知らせします。(合計金額1万円未満の場合手数料315円）</t>
    <rPh sb="2" eb="4">
      <t>テツヅ</t>
    </rPh>
    <rPh sb="5" eb="7">
      <t>ホウホウ</t>
    </rPh>
    <rPh sb="24" eb="26">
      <t>ゴウケイ</t>
    </rPh>
    <rPh sb="26" eb="28">
      <t>キンガク</t>
    </rPh>
    <rPh sb="29" eb="31">
      <t>マンエン</t>
    </rPh>
    <rPh sb="31" eb="33">
      <t>ミマン</t>
    </rPh>
    <rPh sb="34" eb="36">
      <t>バアイ</t>
    </rPh>
    <rPh sb="36" eb="40">
      <t>テスウリョウ</t>
    </rPh>
    <rPh sb="42" eb="43">
      <t>エン</t>
    </rPh>
    <phoneticPr fontId="2"/>
  </si>
  <si>
    <t>品番</t>
  </si>
  <si>
    <t>価格</t>
  </si>
  <si>
    <t>umashima（うましま）</t>
  </si>
  <si>
    <t>冊子タイプ（一般カタログギフト）</t>
    <rPh sb="0" eb="2">
      <t>サッシ</t>
    </rPh>
    <rPh sb="6" eb="8">
      <t>イッパン</t>
    </rPh>
    <phoneticPr fontId="2"/>
  </si>
  <si>
    <t>手提げ袋代金</t>
    <rPh sb="0" eb="2">
      <t>テサ</t>
    </rPh>
    <rPh sb="3" eb="4">
      <t>フクロ</t>
    </rPh>
    <rPh sb="4" eb="6">
      <t>ダイキン</t>
    </rPh>
    <phoneticPr fontId="2"/>
  </si>
  <si>
    <t>風呂敷はリボン不可</t>
    <rPh sb="0" eb="3">
      <t>フロシキ</t>
    </rPh>
    <rPh sb="7" eb="9">
      <t>フカ</t>
    </rPh>
    <phoneticPr fontId="2"/>
  </si>
  <si>
    <t>ラッピング</t>
  </si>
  <si>
    <t>オレンジ</t>
  </si>
  <si>
    <t>カタログ分類</t>
    <rPh sb="4" eb="6">
      <t>ブンルイ</t>
    </rPh>
    <phoneticPr fontId="2"/>
  </si>
  <si>
    <t>クローバー</t>
  </si>
  <si>
    <t>　</t>
    <phoneticPr fontId="2"/>
  </si>
  <si>
    <t>←計算用</t>
    <rPh sb="1" eb="3">
      <t>ケイサン</t>
    </rPh>
    <rPh sb="3" eb="4">
      <t>ヨウ</t>
    </rPh>
    <phoneticPr fontId="2"/>
  </si>
  <si>
    <t>注文15</t>
    <rPh sb="0" eb="2">
      <t>チュウモン</t>
    </rPh>
    <phoneticPr fontId="2"/>
  </si>
  <si>
    <t>ロゴ入（ポップ）</t>
  </si>
  <si>
    <t>【コースを選択】</t>
  </si>
  <si>
    <t>月</t>
    <rPh sb="0" eb="1">
      <t>ガツ</t>
    </rPh>
    <phoneticPr fontId="2"/>
  </si>
  <si>
    <t>日</t>
    <rPh sb="0" eb="1">
      <t>ニチ</t>
    </rPh>
    <phoneticPr fontId="2"/>
  </si>
  <si>
    <t>ラッピング色（洋風）</t>
    <rPh sb="5" eb="6">
      <t>イロ</t>
    </rPh>
    <phoneticPr fontId="3"/>
  </si>
  <si>
    <t>注文24</t>
    <rPh sb="0" eb="2">
      <t>チュウモン</t>
    </rPh>
    <phoneticPr fontId="2"/>
  </si>
  <si>
    <t>抹茶うさぎ</t>
  </si>
  <si>
    <t>【300円】寿ホワイト</t>
  </si>
  <si>
    <t>【法要日】</t>
    <phoneticPr fontId="2"/>
  </si>
  <si>
    <t>カードコメント</t>
  </si>
  <si>
    <t>注文37</t>
    <rPh sb="0" eb="2">
      <t>チュウモン</t>
    </rPh>
    <phoneticPr fontId="2"/>
  </si>
  <si>
    <t xml:space="preserve">▲「挨拶状カードタイプ」には「のし」はお付けできません。
</t>
    <rPh sb="2" eb="5">
      <t>アイサツジョウ</t>
    </rPh>
    <rPh sb="20" eb="21">
      <t>ツ</t>
    </rPh>
    <phoneticPr fontId="2"/>
  </si>
  <si>
    <t>結婚内祝用（ハート）</t>
  </si>
  <si>
    <t>寿ピンク</t>
  </si>
  <si>
    <t>のしデザイン《書き出し用》</t>
    <rPh sb="7" eb="8">
      <t>カ</t>
    </rPh>
    <rPh sb="9" eb="10">
      <t>ダ</t>
    </rPh>
    <rPh sb="11" eb="12">
      <t>ヨウ</t>
    </rPh>
    <phoneticPr fontId="2"/>
  </si>
  <si>
    <t>【挨拶状のタイプ】をお選び下さい。</t>
    <rPh sb="1" eb="4">
      <t>アイサツジョウ</t>
    </rPh>
    <rPh sb="11" eb="12">
      <t>エラ</t>
    </rPh>
    <rPh sb="13" eb="14">
      <t>クダ</t>
    </rPh>
    <phoneticPr fontId="3"/>
  </si>
  <si>
    <t>ロイヤル［WeddingGift］</t>
  </si>
  <si>
    <t>アズユーライク（ブライダル専用）</t>
  </si>
  <si>
    <t>注文32</t>
    <rPh sb="0" eb="2">
      <t>チュウモン</t>
    </rPh>
    <phoneticPr fontId="2"/>
  </si>
  <si>
    <t>依頼主金額</t>
  </si>
  <si>
    <t>注文30</t>
    <rPh sb="0" eb="2">
      <t>チュウモン</t>
    </rPh>
    <phoneticPr fontId="2"/>
  </si>
  <si>
    <t>写真入（ピンクレインボー）</t>
  </si>
  <si>
    <t>写真入（カラフルフラワー）</t>
  </si>
  <si>
    <t>コース名</t>
    <rPh sb="3" eb="4">
      <t>メイ</t>
    </rPh>
    <phoneticPr fontId="2"/>
  </si>
  <si>
    <t>注文3</t>
    <rPh sb="0" eb="2">
      <t>チュウモン</t>
    </rPh>
    <phoneticPr fontId="2"/>
  </si>
  <si>
    <t>写真入（ブライダル専用ローズ）</t>
  </si>
  <si>
    <t>一般内祝用（3種類の花）</t>
  </si>
  <si>
    <t>結婚内祝用（赤い花とグラス）</t>
  </si>
  <si>
    <t>カード</t>
  </si>
  <si>
    <t>紅白10本結び切り</t>
    <rPh sb="0" eb="2">
      <t>コウハク</t>
    </rPh>
    <rPh sb="4" eb="5">
      <t>ホン</t>
    </rPh>
    <phoneticPr fontId="2"/>
  </si>
  <si>
    <t>出産内祝用（アニマルパーティー）</t>
    <phoneticPr fontId="2"/>
  </si>
  <si>
    <t>TA-Z-004001</t>
  </si>
  <si>
    <t>JA-T-001306</t>
  </si>
  <si>
    <t>■お問い合わせ</t>
    <rPh sb="2" eb="3">
      <t>ト</t>
    </rPh>
    <rPh sb="4" eb="5">
      <t>ア</t>
    </rPh>
    <phoneticPr fontId="2"/>
  </si>
  <si>
    <t>■自由文カード（ご希望のメッセージが入れられます）</t>
    <rPh sb="1" eb="4">
      <t>ジユウブン</t>
    </rPh>
    <rPh sb="9" eb="11">
      <t>キボウ</t>
    </rPh>
    <rPh sb="18" eb="19">
      <t>イ</t>
    </rPh>
    <phoneticPr fontId="3"/>
  </si>
  <si>
    <t>【カタログのタイプを選択】</t>
    <phoneticPr fontId="2"/>
  </si>
  <si>
    <t>【450円】藍色うさぎ</t>
  </si>
  <si>
    <t>5本結び切り</t>
    <phoneticPr fontId="2"/>
  </si>
  <si>
    <t>送料</t>
    <rPh sb="0" eb="2">
      <t>ソウリョウ</t>
    </rPh>
    <phoneticPr fontId="2"/>
  </si>
  <si>
    <t>カタログエラー21〜40</t>
    <phoneticPr fontId="2"/>
  </si>
  <si>
    <t>のしデザイン</t>
  </si>
  <si>
    <t>■よくあるご質問</t>
  </si>
  <si>
    <t>無地のし</t>
    <phoneticPr fontId="3"/>
  </si>
  <si>
    <t>コラム番号</t>
    <rPh sb="3" eb="5">
      <t>バンゴウ</t>
    </rPh>
    <phoneticPr fontId="2"/>
  </si>
  <si>
    <t>小手毬［寿］</t>
  </si>
  <si>
    <t>▲数量を指定して下さい。</t>
    <rPh sb="1" eb="3">
      <t>スウリョウ</t>
    </rPh>
    <rPh sb="4" eb="6">
      <t>シテイ</t>
    </rPh>
    <rPh sb="8" eb="9">
      <t>クダ</t>
    </rPh>
    <phoneticPr fontId="2"/>
  </si>
  <si>
    <t>■知っておきたい贈答マナー</t>
  </si>
  <si>
    <t>↑書き出し用</t>
    <rPh sb="1" eb="2">
      <t>カ</t>
    </rPh>
    <rPh sb="3" eb="4">
      <t>ダ</t>
    </rPh>
    <rPh sb="5" eb="6">
      <t>ヨウ</t>
    </rPh>
    <phoneticPr fontId="2"/>
  </si>
  <si>
    <t>ベビー用・雑誌風・ピンク【1,980円】</t>
    <phoneticPr fontId="2"/>
  </si>
  <si>
    <t>ベビー用・雑誌風・ブルー【1,980円】</t>
    <phoneticPr fontId="2"/>
  </si>
  <si>
    <t>■のし</t>
    <phoneticPr fontId="2"/>
  </si>
  <si>
    <t>カタログの種類(表示用）</t>
  </si>
  <si>
    <t>DA-O-001015</t>
  </si>
  <si>
    <t>ベビー用・雑誌風・ピンク</t>
  </si>
  <si>
    <t>コース</t>
    <phoneticPr fontId="2"/>
  </si>
  <si>
    <t>合計数量</t>
    <rPh sb="0" eb="2">
      <t>ゴウケイ</t>
    </rPh>
    <rPh sb="2" eb="3">
      <t>ケンスウ</t>
    </rPh>
    <rPh sb="3" eb="4">
      <t>リョウ</t>
    </rPh>
    <phoneticPr fontId="3"/>
  </si>
  <si>
    <t>新築内祝用（生活雑貨）</t>
  </si>
  <si>
    <t>代引/コンビニ手数料</t>
    <rPh sb="0" eb="10">
      <t>ダイビキテスウリョウ</t>
    </rPh>
    <phoneticPr fontId="2"/>
  </si>
  <si>
    <t>コロン（出産内祝専用）</t>
  </si>
  <si>
    <t>種類エラー21〜40</t>
    <rPh sb="0" eb="2">
      <t>シュルイ</t>
    </rPh>
    <phoneticPr fontId="2"/>
  </si>
  <si>
    <t>最上部へ戻る</t>
  </si>
  <si>
    <t>▲カタログの種類を選択して下さい。</t>
    <rPh sb="6" eb="8">
      <t>シュルイ</t>
    </rPh>
    <rPh sb="9" eb="11">
      <t>センタク</t>
    </rPh>
    <rPh sb="13" eb="14">
      <t>クダ</t>
    </rPh>
    <phoneticPr fontId="2"/>
  </si>
  <si>
    <t>※全て同種のラッピングとなります。</t>
    <rPh sb="1" eb="2">
      <t>スベ</t>
    </rPh>
    <rPh sb="3" eb="5">
      <t>ドウシュ</t>
    </rPh>
    <phoneticPr fontId="2"/>
  </si>
  <si>
    <t>カード種類</t>
  </si>
  <si>
    <t>改行</t>
    <rPh sb="0" eb="2">
      <t>カイギョウ</t>
    </rPh>
    <phoneticPr fontId="2"/>
  </si>
  <si>
    <t>和風さざ波</t>
  </si>
  <si>
    <t>和風華</t>
  </si>
  <si>
    <t>注文23</t>
    <rPh sb="0" eb="2">
      <t>チュウモン</t>
    </rPh>
    <phoneticPr fontId="2"/>
  </si>
  <si>
    <t>送付先住所2</t>
  </si>
  <si>
    <t>格子うさぎ</t>
  </si>
  <si>
    <t>お届け先1</t>
    <rPh sb="1" eb="2">
      <t>トド</t>
    </rPh>
    <rPh sb="3" eb="4">
      <t>サキ</t>
    </rPh>
    <phoneticPr fontId="2"/>
  </si>
  <si>
    <t>【カタログ】</t>
    <phoneticPr fontId="2"/>
  </si>
  <si>
    <t>注文1</t>
    <rPh sb="0" eb="2">
      <t>チュウモン</t>
    </rPh>
    <phoneticPr fontId="2"/>
  </si>
  <si>
    <t>TEL</t>
    <phoneticPr fontId="2"/>
  </si>
  <si>
    <t>〒</t>
    <phoneticPr fontId="2"/>
  </si>
  <si>
    <t>粗供養</t>
  </si>
  <si>
    <t>※挨拶状カードタイプをお選びの場合は、「のし」を兼ねていますので</t>
    <phoneticPr fontId="2"/>
  </si>
  <si>
    <t>選択して下さい</t>
  </si>
  <si>
    <t>挨拶状内容</t>
  </si>
  <si>
    <t>カタログ代金</t>
    <rPh sb="4" eb="6">
      <t>ダイキン</t>
    </rPh>
    <phoneticPr fontId="3"/>
  </si>
  <si>
    <t>アルバム式選べるギフト</t>
  </si>
  <si>
    <t>手提げ袋数量</t>
    <rPh sb="0" eb="2">
      <t>テサ</t>
    </rPh>
    <rPh sb="3" eb="4">
      <t>フクロ</t>
    </rPh>
    <rPh sb="4" eb="6">
      <t>スウリョウ</t>
    </rPh>
    <phoneticPr fontId="2"/>
  </si>
  <si>
    <t>注文36</t>
    <rPh sb="0" eb="2">
      <t>チュウモン</t>
    </rPh>
    <phoneticPr fontId="2"/>
  </si>
  <si>
    <t>※「写真入りカード」「写真入りオリジナルカバー」用の写真は専用ページよりお送り下さい。</t>
    <rPh sb="11" eb="13">
      <t>シャシン</t>
    </rPh>
    <rPh sb="13" eb="14">
      <t>イ</t>
    </rPh>
    <phoneticPr fontId="2"/>
  </si>
  <si>
    <t>時間帯</t>
    <rPh sb="0" eb="3">
      <t>ジカンタイ</t>
    </rPh>
    <phoneticPr fontId="2"/>
  </si>
  <si>
    <t>当日着</t>
    <rPh sb="0" eb="2">
      <t>トウジツ</t>
    </rPh>
    <rPh sb="2" eb="3">
      <t>チャク</t>
    </rPh>
    <phoneticPr fontId="2"/>
  </si>
  <si>
    <t>までに届ける</t>
    <rPh sb="3" eb="4">
      <t>トド</t>
    </rPh>
    <phoneticPr fontId="2"/>
  </si>
  <si>
    <t>えらんで</t>
  </si>
  <si>
    <t>−</t>
    <phoneticPr fontId="2"/>
  </si>
  <si>
    <t>名前</t>
    <rPh sb="0" eb="2">
      <t>ナマエ</t>
    </rPh>
    <phoneticPr fontId="2"/>
  </si>
  <si>
    <t>支払方法</t>
  </si>
  <si>
    <t>品番</t>
    <rPh sb="0" eb="2">
      <t>ヒンバン</t>
    </rPh>
    <phoneticPr fontId="2"/>
  </si>
  <si>
    <t>oasis（1,500円コース）</t>
  </si>
  <si>
    <t>↓有料/無料の選択肢</t>
    <rPh sb="1" eb="3">
      <t>ユウリョウ</t>
    </rPh>
    <rPh sb="4" eb="6">
      <t>ユウリョウムリョウ</t>
    </rPh>
    <rPh sb="7" eb="10">
      <t>センタクシ</t>
    </rPh>
    <phoneticPr fontId="2"/>
  </si>
  <si>
    <t>コースINDEX</t>
    <phoneticPr fontId="2"/>
  </si>
  <si>
    <t>外のし</t>
    <rPh sb="0" eb="1">
      <t>ソト</t>
    </rPh>
    <phoneticPr fontId="2"/>
  </si>
  <si>
    <t>挨拶状【有料】※弔事用</t>
    <rPh sb="0" eb="3">
      <t>アイサツジョウ</t>
    </rPh>
    <rPh sb="4" eb="6">
      <t>ユウリョウ</t>
    </rPh>
    <phoneticPr fontId="3"/>
  </si>
  <si>
    <t>10本結び切り</t>
    <rPh sb="2" eb="3">
      <t>ホン</t>
    </rPh>
    <phoneticPr fontId="2"/>
  </si>
  <si>
    <t>写真入りｵﾘｼﾞﾅﾙｶﾊﾞｰ</t>
  </si>
  <si>
    <t>挨拶状（弔事用）をお選びの場合は、下記の全項目ご記入下さい</t>
    <rPh sb="0" eb="3">
      <t>アイサツジョウ</t>
    </rPh>
    <rPh sb="4" eb="7">
      <t>チョウジヨウ</t>
    </rPh>
    <rPh sb="10" eb="11">
      <t>エラ</t>
    </rPh>
    <rPh sb="13" eb="15">
      <t>バアイ</t>
    </rPh>
    <rPh sb="17" eb="19">
      <t>カキ</t>
    </rPh>
    <rPh sb="20" eb="23">
      <t>ゼンコウモク</t>
    </rPh>
    <rPh sb="24" eb="26">
      <t>キニュウ</t>
    </rPh>
    <rPh sb="26" eb="27">
      <t>クダ</t>
    </rPh>
    <phoneticPr fontId="2"/>
  </si>
  <si>
    <t>クライス（弔事専用）</t>
  </si>
  <si>
    <t>ラッピング</t>
    <phoneticPr fontId="2"/>
  </si>
  <si>
    <t>■■■エラーあり■■■
クリックしてご確認下さい。</t>
    <phoneticPr fontId="2"/>
  </si>
  <si>
    <t>ストロベリーリボン</t>
  </si>
  <si>
    <t>●カタログの内容や送料・お支払方法など、詳しくはホームページをご覧下さい。</t>
  </si>
  <si>
    <t>年を選択して下さい</t>
  </si>
  <si>
    <t>月を選択して下さい</t>
  </si>
  <si>
    <t>名前なし</t>
    <rPh sb="0" eb="2">
      <t>ナマエ</t>
    </rPh>
    <phoneticPr fontId="2"/>
  </si>
  <si>
    <t>白黒結び切り（※弔事）</t>
  </si>
  <si>
    <t>コンビニ(セブンイレブン)※先払い</t>
  </si>
  <si>
    <t>コンビニ(ローソン)※先払い</t>
  </si>
  <si>
    <t>−</t>
    <phoneticPr fontId="2"/>
  </si>
  <si>
    <t>七七日（四十九日）</t>
  </si>
  <si>
    <t>−</t>
    <phoneticPr fontId="2"/>
  </si>
  <si>
    <t>ヴァンウエスト</t>
  </si>
  <si>
    <t>カバー代金</t>
    <rPh sb="3" eb="5">
      <t>ダイキン</t>
    </rPh>
    <phoneticPr fontId="2"/>
  </si>
  <si>
    <t>藍色うさぎ</t>
  </si>
  <si>
    <t>請求金額</t>
  </si>
  <si>
    <t>カラフルなおもちゃ</t>
  </si>
  <si>
    <t>和結び［寿］</t>
  </si>
  <si>
    <t>紅白梅［寿］</t>
  </si>
  <si>
    <t>郵便</t>
    <rPh sb="0" eb="2">
      <t>ユウビン</t>
    </rPh>
    <phoneticPr fontId="2"/>
  </si>
  <si>
    <t>お支払い方法</t>
    <rPh sb="1" eb="3">
      <t>シハラ</t>
    </rPh>
    <rPh sb="4" eb="6">
      <t>ホウホウ</t>
    </rPh>
    <phoneticPr fontId="2"/>
  </si>
  <si>
    <t>注文34</t>
    <rPh sb="0" eb="2">
      <t>チュウモン</t>
    </rPh>
    <phoneticPr fontId="2"/>
  </si>
  <si>
    <t>注文29</t>
    <rPh sb="0" eb="2">
      <t>チュウモン</t>
    </rPh>
    <phoneticPr fontId="2"/>
  </si>
  <si>
    <t>手提げ袋</t>
    <rPh sb="0" eb="2">
      <t>テサ</t>
    </rPh>
    <rPh sb="3" eb="4">
      <t>ブクロ</t>
    </rPh>
    <phoneticPr fontId="2"/>
  </si>
  <si>
    <t>https://www.myroom.jp/cataloggift/sample/index.html</t>
  </si>
  <si>
    <t xml:space="preserve">▲「のし不要」の場合は、のしデザインも「のし不要」にして下さい。
</t>
    <rPh sb="4" eb="6">
      <t>フヨウ</t>
    </rPh>
    <rPh sb="8" eb="10">
      <t>バアイ</t>
    </rPh>
    <rPh sb="22" eb="24">
      <t>フヨウ</t>
    </rPh>
    <rPh sb="28" eb="29">
      <t>クダ</t>
    </rPh>
    <phoneticPr fontId="2"/>
  </si>
  <si>
    <t>注文39</t>
    <rPh sb="0" eb="2">
      <t>チュウモン</t>
    </rPh>
    <phoneticPr fontId="2"/>
  </si>
  <si>
    <t>代金引換</t>
  </si>
  <si>
    <t>エラーリスト</t>
    <phoneticPr fontId="2"/>
  </si>
  <si>
    <t>カードコメント</t>
    <phoneticPr fontId="2"/>
  </si>
  <si>
    <t>ふりがな</t>
    <phoneticPr fontId="2"/>
  </si>
  <si>
    <t>EA-E-002206</t>
  </si>
  <si>
    <t>数量</t>
    <rPh sb="0" eb="2">
      <t>スウリョウ</t>
    </rPh>
    <phoneticPr fontId="2"/>
  </si>
  <si>
    <t>リーフ水色</t>
  </si>
  <si>
    <t>注文9</t>
    <rPh sb="0" eb="2">
      <t>チュウモン</t>
    </rPh>
    <phoneticPr fontId="2"/>
  </si>
  <si>
    <t>【無料】ラッピング（和風）</t>
    <rPh sb="1" eb="3">
      <t>ムリョウ</t>
    </rPh>
    <rPh sb="10" eb="12">
      <t>ワフウ</t>
    </rPh>
    <phoneticPr fontId="3"/>
  </si>
  <si>
    <t>-</t>
    <phoneticPr fontId="2"/>
  </si>
  <si>
    <t>【250円】リーフ山吹</t>
  </si>
  <si>
    <t>カタログ種類</t>
    <rPh sb="4" eb="6">
      <t>シュルイ</t>
    </rPh>
    <phoneticPr fontId="2"/>
  </si>
  <si>
    <t>蝶</t>
  </si>
  <si>
    <t>カタログの種類(表示用）</t>
    <rPh sb="5" eb="7">
      <t>シュルイ</t>
    </rPh>
    <rPh sb="8" eb="11">
      <t>ヒョウジヨウ</t>
    </rPh>
    <phoneticPr fontId="2"/>
  </si>
  <si>
    <t>−</t>
    <phoneticPr fontId="2"/>
  </si>
  <si>
    <t>都道府県</t>
    <rPh sb="0" eb="4">
      <t>トドウフケン</t>
    </rPh>
    <phoneticPr fontId="2"/>
  </si>
  <si>
    <t>リーフ薄紅</t>
  </si>
  <si>
    <t>【450円】ブルーベリーリボン</t>
  </si>
  <si>
    <t>★税込５万円以上（送料・代引手数料は除く）ご注文の方には、ご依頼主様にカタログギフトをプレゼント！★</t>
  </si>
  <si>
    <t>アニマルパーティー（蝶結び）</t>
  </si>
  <si>
    <t>ご記入後は、下記の手続きを行って下さい。</t>
    <rPh sb="1" eb="4">
      <t>キニュウゴ</t>
    </rPh>
    <rPh sb="6" eb="8">
      <t>カキ</t>
    </rPh>
    <rPh sb="9" eb="11">
      <t>テツヅ</t>
    </rPh>
    <rPh sb="13" eb="14">
      <t>オコナ</t>
    </rPh>
    <rPh sb="16" eb="17">
      <t>クダ</t>
    </rPh>
    <phoneticPr fontId="2"/>
  </si>
  <si>
    <t>「のし」は不要です。</t>
    <phoneticPr fontId="2"/>
  </si>
  <si>
    <t>届け先エラー21〜40</t>
    <rPh sb="0" eb="1">
      <t>トド</t>
    </rPh>
    <rPh sb="2" eb="3">
      <t>サキ</t>
    </rPh>
    <phoneticPr fontId="2"/>
  </si>
  <si>
    <t>粗品</t>
  </si>
  <si>
    <t>送付先名</t>
  </si>
  <si>
    <t>凛</t>
  </si>
  <si>
    <t>▲カタログのコースを選択して下さい。</t>
    <rPh sb="10" eb="12">
      <t>センタク</t>
    </rPh>
    <rPh sb="14" eb="15">
      <t>クダ</t>
    </rPh>
    <phoneticPr fontId="2"/>
  </si>
  <si>
    <t>ブライダル用・コラージュ風・ブルー</t>
  </si>
  <si>
    <t>ブライダル用・写真集風・ピンク【1,980円】</t>
    <phoneticPr fontId="2"/>
  </si>
  <si>
    <t>一括配送21〜40</t>
    <rPh sb="0" eb="4">
      <t>イッカツハイソウ</t>
    </rPh>
    <phoneticPr fontId="2"/>
  </si>
  <si>
    <t>注文21</t>
    <rPh sb="0" eb="2">
      <t>チュウモン</t>
    </rPh>
    <phoneticPr fontId="2"/>
  </si>
  <si>
    <t>カードデザイン</t>
    <phoneticPr fontId="2"/>
  </si>
  <si>
    <t>【カードのデザイン】をお選び下さい。</t>
    <rPh sb="12" eb="13">
      <t>エラ</t>
    </rPh>
    <rPh sb="14" eb="15">
      <t>クダ</t>
    </rPh>
    <phoneticPr fontId="3"/>
  </si>
  <si>
    <t>有料ラッピング</t>
    <rPh sb="0" eb="2">
      <t>ユウリョウ</t>
    </rPh>
    <phoneticPr fontId="2"/>
  </si>
  <si>
    <t>↓ご依頼主様宛にお届けする場合は、ここにチェックして下さい。（お名前ご住所等は、ご記入不要）</t>
    <rPh sb="2" eb="5">
      <t>イライヌシ</t>
    </rPh>
    <rPh sb="5" eb="6">
      <t>サマ</t>
    </rPh>
    <rPh sb="6" eb="7">
      <t>アテ</t>
    </rPh>
    <rPh sb="9" eb="10">
      <t>トド</t>
    </rPh>
    <rPh sb="13" eb="15">
      <t>バアイ</t>
    </rPh>
    <rPh sb="26" eb="27">
      <t>クダ</t>
    </rPh>
    <rPh sb="32" eb="34">
      <t>ナマエ</t>
    </rPh>
    <rPh sb="35" eb="37">
      <t>ジュウショ</t>
    </rPh>
    <rPh sb="37" eb="38">
      <t>トウ</t>
    </rPh>
    <rPh sb="41" eb="43">
      <t>キニュウ</t>
    </rPh>
    <rPh sb="43" eb="45">
      <t>フヨウ</t>
    </rPh>
    <phoneticPr fontId="2"/>
  </si>
  <si>
    <t>祝御結婚</t>
  </si>
  <si>
    <t>快気祝</t>
  </si>
  <si>
    <t>虹</t>
  </si>
  <si>
    <t>EA-E-002506</t>
  </si>
  <si>
    <t>■写真入りメッセージカード用写真送信フォーム</t>
    <rPh sb="1" eb="3">
      <t>シャシン</t>
    </rPh>
    <rPh sb="3" eb="4">
      <t>イ</t>
    </rPh>
    <rPh sb="13" eb="14">
      <t>ヨウ</t>
    </rPh>
    <rPh sb="14" eb="16">
      <t>シャシン</t>
    </rPh>
    <rPh sb="16" eb="18">
      <t>ソウシン</t>
    </rPh>
    <phoneticPr fontId="2"/>
  </si>
  <si>
    <t>チャオ（出産内祝専用）</t>
  </si>
  <si>
    <t>「E-mail」</t>
    <phoneticPr fontId="2"/>
  </si>
  <si>
    <t>エグゼタイム</t>
  </si>
  <si>
    <t>別送付先住所</t>
  </si>
  <si>
    <t>注文2</t>
    <rPh sb="0" eb="2">
      <t>チュウモン</t>
    </rPh>
    <phoneticPr fontId="2"/>
  </si>
  <si>
    <t>ロゴ入（ファブリック）</t>
  </si>
  <si>
    <t>消さない！</t>
    <rPh sb="0" eb="1">
      <t>ケ</t>
    </rPh>
    <phoneticPr fontId="2"/>
  </si>
  <si>
    <t>カバーの名前CSV用</t>
    <rPh sb="4" eb="6">
      <t>ナマエ</t>
    </rPh>
    <rPh sb="9" eb="10">
      <t>ヨウ</t>
    </rPh>
    <phoneticPr fontId="2"/>
  </si>
  <si>
    <t>ビル名・社名等</t>
    <rPh sb="4" eb="6">
      <t>シャメイ</t>
    </rPh>
    <phoneticPr fontId="2"/>
  </si>
  <si>
    <t>カード</t>
    <phoneticPr fontId="2"/>
  </si>
  <si>
    <t>注文18</t>
    <rPh sb="0" eb="2">
      <t>チュウモン</t>
    </rPh>
    <phoneticPr fontId="2"/>
  </si>
  <si>
    <t>チェック［WeddingGift］</t>
  </si>
  <si>
    <t>シャボン［WeddingGift］</t>
  </si>
  <si>
    <t>ウェーブホワイト</t>
  </si>
  <si>
    <t>カタログ未選択</t>
    <rPh sb="4" eb="7">
      <t>ミセンタク</t>
    </rPh>
    <phoneticPr fontId="2"/>
  </si>
  <si>
    <t>数量行</t>
    <rPh sb="0" eb="2">
      <t>スウリョウ</t>
    </rPh>
    <rPh sb="2" eb="3">
      <t>ギョウ</t>
    </rPh>
    <phoneticPr fontId="2"/>
  </si>
  <si>
    <t>カタログ種類未</t>
    <rPh sb="4" eb="6">
      <t>シュルイ</t>
    </rPh>
    <rPh sb="6" eb="7">
      <t>ミ</t>
    </rPh>
    <phoneticPr fontId="2"/>
  </si>
  <si>
    <t>カタログ種類未</t>
    <rPh sb="4" eb="7">
      <t>シュルイミ</t>
    </rPh>
    <phoneticPr fontId="2"/>
  </si>
  <si>
    <t>種類</t>
    <rPh sb="0" eb="2">
      <t>シュルイ</t>
    </rPh>
    <phoneticPr fontId="2"/>
  </si>
  <si>
    <t>結婚式当日用（ピンクのブーケ）</t>
  </si>
  <si>
    <t>ふりがな（ひらがな）</t>
    <phoneticPr fontId="2"/>
  </si>
  <si>
    <t>命名札名前</t>
    <rPh sb="0" eb="3">
      <t>メイメイフダ</t>
    </rPh>
    <rPh sb="3" eb="5">
      <t>ナマエ</t>
    </rPh>
    <phoneticPr fontId="2"/>
  </si>
  <si>
    <t>御中元</t>
  </si>
  <si>
    <t>届け先未</t>
    <rPh sb="0" eb="1">
      <t>トド</t>
    </rPh>
    <rPh sb="2" eb="3">
      <t>サキ</t>
    </rPh>
    <rPh sb="3" eb="4">
      <t>ミ</t>
    </rPh>
    <phoneticPr fontId="2"/>
  </si>
  <si>
    <t>注文17</t>
    <rPh sb="0" eb="2">
      <t>チュウモン</t>
    </rPh>
    <phoneticPr fontId="2"/>
  </si>
  <si>
    <t>ブラウン</t>
  </si>
  <si>
    <t>ブルー</t>
  </si>
  <si>
    <t>記念品</t>
  </si>
  <si>
    <t>寸志</t>
  </si>
  <si>
    <t>志</t>
  </si>
  <si>
    <t>ロゴ入（ゼブラ）</t>
  </si>
  <si>
    <t>別送付先TEL</t>
  </si>
  <si>
    <t>EA-E-001206</t>
  </si>
  <si>
    <t>■ラッピング</t>
  </si>
  <si>
    <t>のし表書き</t>
    <rPh sb="2" eb="4">
      <t>オモテガ</t>
    </rPh>
    <phoneticPr fontId="2"/>
  </si>
  <si>
    <t>選択したリボン</t>
    <rPh sb="0" eb="2">
      <t>センタク</t>
    </rPh>
    <phoneticPr fontId="2"/>
  </si>
  <si>
    <t>送付先〒</t>
  </si>
  <si>
    <t>「都道府県」</t>
    <rPh sb="1" eb="5">
      <t>トドウフケン</t>
    </rPh>
    <phoneticPr fontId="2"/>
  </si>
  <si>
    <t>価格</t>
    <rPh sb="0" eb="2">
      <t>カカク</t>
    </rPh>
    <phoneticPr fontId="2"/>
  </si>
  <si>
    <t>挨拶状（カードタイプ）</t>
    <phoneticPr fontId="3"/>
  </si>
  <si>
    <t>E-mail</t>
    <phoneticPr fontId="2"/>
  </si>
  <si>
    <t>のしデザイン《表示用》</t>
    <rPh sb="7" eb="10">
      <t>ヒョウジヨウ</t>
    </rPh>
    <phoneticPr fontId="2"/>
  </si>
  <si>
    <t>■写真入りオリジナルカバー用写真送信フォーム</t>
    <rPh sb="1" eb="3">
      <t>シャシン</t>
    </rPh>
    <rPh sb="3" eb="4">
      <t>イ</t>
    </rPh>
    <phoneticPr fontId="2"/>
  </si>
  <si>
    <t>法事・法要用（もみじ）</t>
  </si>
  <si>
    <t>届け先</t>
    <rPh sb="0" eb="1">
      <t>トド</t>
    </rPh>
    <rPh sb="2" eb="3">
      <t>サキ</t>
    </rPh>
    <phoneticPr fontId="2"/>
  </si>
  <si>
    <t>定型文入・その他【無料】※文章は変更不可</t>
    <rPh sb="7" eb="8">
      <t>タ</t>
    </rPh>
    <phoneticPr fontId="2"/>
  </si>
  <si>
    <t>注文27</t>
    <rPh sb="0" eb="2">
      <t>チュウモン</t>
    </rPh>
    <phoneticPr fontId="2"/>
  </si>
  <si>
    <t>椿（つばき）（10,600円コース）</t>
  </si>
  <si>
    <t>JA-T-001106</t>
  </si>
  <si>
    <t>梓（あずさ）（20,600円コース）</t>
  </si>
  <si>
    <t>JA-T-001206</t>
  </si>
  <si>
    <t>柊（ひいらぎ）（30,600円コース）</t>
  </si>
  <si>
    <t>橘（たちばな）（50,600円コース）</t>
  </si>
  <si>
    <t xml:space="preserve">▲命名札の「名」を入力して下さい。
</t>
    <rPh sb="1" eb="4">
      <t>メイメイフダ</t>
    </rPh>
    <rPh sb="6" eb="7">
      <t>ナ</t>
    </rPh>
    <phoneticPr fontId="2"/>
  </si>
  <si>
    <t>■カタログギフト専門店 マイルーム トップページ</t>
    <rPh sb="8" eb="11">
      <t>センモンテン</t>
    </rPh>
    <phoneticPr fontId="2"/>
  </si>
  <si>
    <t>───</t>
    <phoneticPr fontId="2"/>
  </si>
  <si>
    <t>一月</t>
    <phoneticPr fontId="2"/>
  </si>
  <si>
    <t>五月</t>
    <phoneticPr fontId="2"/>
  </si>
  <si>
    <t>六月</t>
    <phoneticPr fontId="2"/>
  </si>
  <si>
    <t>七月</t>
    <phoneticPr fontId="2"/>
  </si>
  <si>
    <t>八月</t>
    <phoneticPr fontId="2"/>
  </si>
  <si>
    <t>九月</t>
    <phoneticPr fontId="2"/>
  </si>
  <si>
    <t>■写真入りオリジナルカバー【有料】</t>
    <rPh sb="1" eb="4">
      <t>シャシンイ</t>
    </rPh>
    <rPh sb="14" eb="16">
      <t>ユウリョウ</t>
    </rPh>
    <phoneticPr fontId="2"/>
  </si>
  <si>
    <t>▲ご依頼主様の</t>
    <rPh sb="5" eb="6">
      <t>サマ</t>
    </rPh>
    <phoneticPr fontId="2"/>
  </si>
  <si>
    <t>のし不要</t>
    <phoneticPr fontId="3"/>
  </si>
  <si>
    <t>注文33</t>
    <rPh sb="0" eb="2">
      <t>チュウモン</t>
    </rPh>
    <phoneticPr fontId="2"/>
  </si>
  <si>
    <t>命名札</t>
    <rPh sb="0" eb="3">
      <t>メイメイフダ</t>
    </rPh>
    <phoneticPr fontId="2"/>
  </si>
  <si>
    <t>注文13</t>
    <rPh sb="0" eb="2">
      <t>チュウモン</t>
    </rPh>
    <phoneticPr fontId="2"/>
  </si>
  <si>
    <t>入力フォームに戻る</t>
    <rPh sb="0" eb="2">
      <t>ニュウリョク</t>
    </rPh>
    <rPh sb="7" eb="8">
      <t>モド</t>
    </rPh>
    <phoneticPr fontId="2"/>
  </si>
  <si>
    <t>　↑（※結婚）</t>
    <phoneticPr fontId="2"/>
  </si>
  <si>
    <t>ロゴ入（グリーン）</t>
  </si>
  <si>
    <t>ボーベル</t>
  </si>
  <si>
    <t>至高</t>
  </si>
  <si>
    <t>【250円】リーフ水色</t>
  </si>
  <si>
    <t>のしデザイン</t>
    <phoneticPr fontId="2"/>
  </si>
  <si>
    <t>紅白5本結び切り</t>
    <phoneticPr fontId="2"/>
  </si>
  <si>
    <t>メッセージカード</t>
    <phoneticPr fontId="2"/>
  </si>
  <si>
    <t>リボン</t>
    <phoneticPr fontId="2"/>
  </si>
  <si>
    <t>偲草</t>
  </si>
  <si>
    <t>ウェーブブラウン</t>
  </si>
  <si>
    <t>プレゼンテージ</t>
  </si>
  <si>
    <t>届け先情報未</t>
    <rPh sb="0" eb="1">
      <t>トド</t>
    </rPh>
    <rPh sb="2" eb="3">
      <t>サキ</t>
    </rPh>
    <rPh sb="3" eb="5">
      <t>ジョウホウ</t>
    </rPh>
    <rPh sb="5" eb="6">
      <t>ミ</t>
    </rPh>
    <phoneticPr fontId="2"/>
  </si>
  <si>
    <t>ラッピング</t>
    <phoneticPr fontId="3"/>
  </si>
  <si>
    <t>お中元用（夏の風物詩）</t>
  </si>
  <si>
    <t>お歳暮用（まつぼっくり）</t>
  </si>
  <si>
    <t>お歳暮用（ボトル）</t>
  </si>
  <si>
    <t>命名札ふりがな</t>
    <rPh sb="0" eb="3">
      <t>メイメイフダ</t>
    </rPh>
    <phoneticPr fontId="2"/>
  </si>
  <si>
    <t>■命名札</t>
    <rPh sb="1" eb="4">
      <t>メイメイフダ</t>
    </rPh>
    <phoneticPr fontId="2"/>
  </si>
  <si>
    <t>■メッセージカード</t>
    <phoneticPr fontId="2"/>
  </si>
  <si>
    <t>カバーの名前↓</t>
    <rPh sb="4" eb="6">
      <t>ナマエ</t>
    </rPh>
    <phoneticPr fontId="2"/>
  </si>
  <si>
    <t>寿</t>
  </si>
  <si>
    <t xml:space="preserve">▲命名札の「生年月日」の「月」を選択して下さい。
</t>
    <rPh sb="1" eb="4">
      <t>メイメイフダ</t>
    </rPh>
    <rPh sb="6" eb="10">
      <t>セイネンガッピ</t>
    </rPh>
    <rPh sb="13" eb="14">
      <t>ゲツ</t>
    </rPh>
    <rPh sb="16" eb="18">
      <t>センタク</t>
    </rPh>
    <phoneticPr fontId="2"/>
  </si>
  <si>
    <t>←よみ</t>
    <phoneticPr fontId="2"/>
  </si>
  <si>
    <t>お歳暮用（雪だるま）</t>
  </si>
  <si>
    <t>お電話番号</t>
    <rPh sb="1" eb="5">
      <t>デンワバンゴウ</t>
    </rPh>
    <phoneticPr fontId="2"/>
  </si>
  <si>
    <t>合計（税込）</t>
    <rPh sb="0" eb="2">
      <t>ゴウケイ</t>
    </rPh>
    <rPh sb="3" eb="5">
      <t>ゼイコミ</t>
    </rPh>
    <phoneticPr fontId="2"/>
  </si>
  <si>
    <t xml:space="preserve">
</t>
    <phoneticPr fontId="2"/>
  </si>
  <si>
    <t>カードコメントなし</t>
    <phoneticPr fontId="2"/>
  </si>
  <si>
    <t>別送付先都道府県</t>
  </si>
  <si>
    <t>別送付先郵便</t>
  </si>
  <si>
    <t>依頼主総計</t>
  </si>
  <si>
    <t>（外のしの場合のみ書き出し）→</t>
    <rPh sb="1" eb="2">
      <t>ソト</t>
    </rPh>
    <rPh sb="5" eb="7">
      <t>バアイ</t>
    </rPh>
    <phoneticPr fontId="2"/>
  </si>
  <si>
    <t>日付</t>
    <rPh sb="0" eb="2">
      <t>ヒヅケ</t>
    </rPh>
    <phoneticPr fontId="2"/>
  </si>
  <si>
    <t>ドット</t>
  </si>
  <si>
    <t>選択したカバー</t>
    <rPh sb="0" eb="2">
      <t>センタク</t>
    </rPh>
    <phoneticPr fontId="2"/>
  </si>
  <si>
    <t>注文者かな</t>
  </si>
  <si>
    <t>シャボン</t>
  </si>
  <si>
    <t>「郵便番号」</t>
    <rPh sb="1" eb="3">
      <t>ユウビン</t>
    </rPh>
    <rPh sb="3" eb="5">
      <t>バンゴウ</t>
    </rPh>
    <phoneticPr fontId="2"/>
  </si>
  <si>
    <t>注文20</t>
    <rPh sb="0" eb="2">
      <t>チュウモン</t>
    </rPh>
    <phoneticPr fontId="2"/>
  </si>
  <si>
    <t xml:space="preserve">▲命名札の「姓」を入力して下さい。
</t>
    <rPh sb="1" eb="4">
      <t>メイメイフダ</t>
    </rPh>
    <rPh sb="6" eb="7">
      <t>セイ</t>
    </rPh>
    <phoneticPr fontId="2"/>
  </si>
  <si>
    <t>←氏名</t>
    <rPh sb="1" eb="3">
      <t>シメイ</t>
    </rPh>
    <phoneticPr fontId="2"/>
  </si>
  <si>
    <t>←生年月日</t>
    <rPh sb="1" eb="5">
      <t>セイネンガッピ</t>
    </rPh>
    <phoneticPr fontId="2"/>
  </si>
  <si>
    <t>カードデザイン</t>
    <phoneticPr fontId="2"/>
  </si>
  <si>
    <t>命名札選択↓</t>
    <rPh sb="0" eb="3">
      <t>メイメイフダ</t>
    </rPh>
    <rPh sb="3" eb="5">
      <t>センタク</t>
    </rPh>
    <phoneticPr fontId="2"/>
  </si>
  <si>
    <t>クリスマスオーナメント</t>
  </si>
  <si>
    <t>クリスマスプレゼント</t>
  </si>
  <si>
    <t>お中元用（ひまわり畑）</t>
  </si>
  <si>
    <t>クリスマスツリー</t>
  </si>
  <si>
    <t>アズユーライク（全用途）</t>
  </si>
  <si>
    <t>JA-T-001006</t>
  </si>
  <si>
    <t>ラッピング料金もプラス</t>
    <rPh sb="5" eb="7">
      <t>リョウキン</t>
    </rPh>
    <phoneticPr fontId="2"/>
  </si>
  <si>
    <t>注文者ＴＥＬ</t>
  </si>
  <si>
    <t>19-21時</t>
  </si>
  <si>
    <t>のし名前</t>
    <rPh sb="2" eb="4">
      <t>ナマエ</t>
    </rPh>
    <phoneticPr fontId="2"/>
  </si>
  <si>
    <t>アルバム式</t>
    <rPh sb="4" eb="5">
      <t>シキ</t>
    </rPh>
    <phoneticPr fontId="2"/>
  </si>
  <si>
    <t>勤務先や結婚式場等、お届け先が左のご住所と異なる場合のみ記入下さい。</t>
    <rPh sb="0" eb="3">
      <t>キンムサキ</t>
    </rPh>
    <rPh sb="4" eb="8">
      <t>ケッコンシキジョウ</t>
    </rPh>
    <rPh sb="8" eb="9">
      <t>ナド</t>
    </rPh>
    <phoneticPr fontId="2"/>
  </si>
  <si>
    <t>【有料】ラッピング色</t>
    <rPh sb="1" eb="3">
      <t>ユウリョウ</t>
    </rPh>
    <rPh sb="9" eb="10">
      <t>イロ</t>
    </rPh>
    <phoneticPr fontId="3"/>
  </si>
  <si>
    <t>結婚式当日用（白のブーケ）</t>
  </si>
  <si>
    <t>■送料・お支払方法</t>
  </si>
  <si>
    <t>■プレゼント</t>
  </si>
  <si>
    <t>■手提げ袋</t>
  </si>
  <si>
    <t>注文者〒</t>
  </si>
  <si>
    <t>【カードのデザイン】をお選び下さい。</t>
  </si>
  <si>
    <t>−</t>
    <phoneticPr fontId="2"/>
  </si>
  <si>
    <t>手提げ袋数</t>
    <rPh sb="0" eb="2">
      <t>テサ</t>
    </rPh>
    <rPh sb="3" eb="4">
      <t>ブクロ</t>
    </rPh>
    <rPh sb="4" eb="5">
      <t>スウリョウ</t>
    </rPh>
    <phoneticPr fontId="2"/>
  </si>
  <si>
    <t>内祝</t>
    <rPh sb="0" eb="2">
      <t>ウチイワ</t>
    </rPh>
    <phoneticPr fontId="2"/>
  </si>
  <si>
    <t>カード種類はAB列で設定</t>
    <rPh sb="3" eb="5">
      <t>シュルイ</t>
    </rPh>
    <rPh sb="8" eb="9">
      <t>レツ</t>
    </rPh>
    <rPh sb="10" eb="12">
      <t>セッテイ</t>
    </rPh>
    <phoneticPr fontId="2"/>
  </si>
  <si>
    <t>数量エラー</t>
    <rPh sb="0" eb="2">
      <t>スウリョウ</t>
    </rPh>
    <phoneticPr fontId="2"/>
  </si>
  <si>
    <t>コンビニ(ファミリーマート)※先払い</t>
  </si>
  <si>
    <t>年エラー</t>
    <rPh sb="0" eb="1">
      <t>ネン</t>
    </rPh>
    <phoneticPr fontId="2"/>
  </si>
  <si>
    <t>月エラー</t>
    <rPh sb="0" eb="1">
      <t>ガツ</t>
    </rPh>
    <phoneticPr fontId="2"/>
  </si>
  <si>
    <t>日エラー</t>
    <rPh sb="0" eb="1">
      <t>ニチ</t>
    </rPh>
    <phoneticPr fontId="2"/>
  </si>
  <si>
    <t>すいーともぐもぐ</t>
  </si>
  <si>
    <t>■お客様の声</t>
    <rPh sb="2" eb="4">
      <t>キャクサマ</t>
    </rPh>
    <rPh sb="5" eb="6">
      <t>コエ</t>
    </rPh>
    <phoneticPr fontId="2"/>
  </si>
  <si>
    <t>マスカットリボン</t>
  </si>
  <si>
    <t>洋風</t>
    <rPh sb="0" eb="2">
      <t>ヨウフウ</t>
    </rPh>
    <phoneticPr fontId="2"/>
  </si>
  <si>
    <t>ネリネ（6,800円コース）</t>
  </si>
  <si>
    <t>カランコエ（7,800円コース）</t>
  </si>
  <si>
    <t>ブッドレア（20,800円コース）</t>
  </si>
  <si>
    <t>命名札生年月日</t>
    <rPh sb="0" eb="3">
      <t>メイメイフダ</t>
    </rPh>
    <rPh sb="3" eb="7">
      <t>セイネンガッピ</t>
    </rPh>
    <phoneticPr fontId="2"/>
  </si>
  <si>
    <t>月</t>
    <rPh sb="0" eb="1">
      <t>ゲツ</t>
    </rPh>
    <phoneticPr fontId="2"/>
  </si>
  <si>
    <t>定型文入・結婚/出産【無料】※文章は変更不可</t>
    <rPh sb="0" eb="3">
      <t>テイケイブン</t>
    </rPh>
    <rPh sb="3" eb="4">
      <t>イ</t>
    </rPh>
    <rPh sb="5" eb="7">
      <t>ケッコン</t>
    </rPh>
    <rPh sb="8" eb="10">
      <t>シュッサン</t>
    </rPh>
    <rPh sb="11" eb="13">
      <t>ムリョウ</t>
    </rPh>
    <rPh sb="15" eb="17">
      <t>ブンショウ</t>
    </rPh>
    <rPh sb="18" eb="20">
      <t>ヘンコウ</t>
    </rPh>
    <rPh sb="20" eb="22">
      <t>フカ</t>
    </rPh>
    <phoneticPr fontId="3"/>
  </si>
  <si>
    <t>10の位</t>
    <rPh sb="3" eb="4">
      <t>クライ</t>
    </rPh>
    <phoneticPr fontId="2"/>
  </si>
  <si>
    <t>1の位</t>
    <rPh sb="2" eb="3">
      <t>クライ</t>
    </rPh>
    <phoneticPr fontId="2"/>
  </si>
  <si>
    <t>選択</t>
    <rPh sb="0" eb="2">
      <t>センタク</t>
    </rPh>
    <phoneticPr fontId="2"/>
  </si>
  <si>
    <t>姓エラー</t>
    <rPh sb="0" eb="1">
      <t>セイメイ</t>
    </rPh>
    <phoneticPr fontId="2"/>
  </si>
  <si>
    <t>別送付先別ビル名</t>
  </si>
  <si>
    <t>注文12</t>
    <rPh sb="0" eb="2">
      <t>チュウモン</t>
    </rPh>
    <phoneticPr fontId="2"/>
  </si>
  <si>
    <t>【450円】桃色うさぎ</t>
  </si>
  <si>
    <t>店区分</t>
    <rPh sb="0" eb="1">
      <t>ミセ</t>
    </rPh>
    <rPh sb="1" eb="3">
      <t>クブン</t>
    </rPh>
    <phoneticPr fontId="2"/>
  </si>
  <si>
    <t>金鶴</t>
  </si>
  <si>
    <t>お歳暮用（和紙）</t>
  </si>
  <si>
    <t>お歳暮用（鍋）</t>
  </si>
  <si>
    <t>お歳暮用（冬小物）</t>
  </si>
  <si>
    <t>シトロン（2,800円コース）</t>
  </si>
  <si>
    <t>SB-B-001308</t>
  </si>
  <si>
    <t>アスペルジュ（50,800円コース）</t>
  </si>
  <si>
    <t>オルケスター（50,800円コース）</t>
  </si>
  <si>
    <t>RA-T-001508</t>
  </si>
  <si>
    <t>挨拶状（巻紙タイプ）</t>
    <rPh sb="4" eb="6">
      <t>マキガミ</t>
    </rPh>
    <phoneticPr fontId="2"/>
  </si>
  <si>
    <t>リボン要/不要</t>
  </si>
  <si>
    <t>秋桜（こすもす）（2,800円コース）</t>
  </si>
  <si>
    <t>HA-A-001028</t>
  </si>
  <si>
    <t>HA-A-001038</t>
  </si>
  <si>
    <t>二月</t>
    <phoneticPr fontId="2"/>
  </si>
  <si>
    <t>三月</t>
    <phoneticPr fontId="2"/>
  </si>
  <si>
    <t>十月</t>
    <phoneticPr fontId="2"/>
  </si>
  <si>
    <t>十一月</t>
    <phoneticPr fontId="2"/>
  </si>
  <si>
    <t>十二月</t>
    <phoneticPr fontId="2"/>
  </si>
  <si>
    <t>14-16時</t>
  </si>
  <si>
    <t>16-18時</t>
  </si>
  <si>
    <t>18-20時</t>
  </si>
  <si>
    <t xml:space="preserve">▲手提げ袋の「数量」を入力して下さい。
</t>
    <phoneticPr fontId="2"/>
  </si>
  <si>
    <t xml:space="preserve">▲ご依頼主様にお届けする商品がない場合は「代金引換」はご利用いただけません。
</t>
    <phoneticPr fontId="2"/>
  </si>
  <si>
    <t>HA-R-001033</t>
  </si>
  <si>
    <t>はつにしき（3,800円コース）</t>
  </si>
  <si>
    <t>HA-R-001038</t>
  </si>
  <si>
    <t>クレジットカード</t>
  </si>
  <si>
    <t>千代紙赤</t>
    <phoneticPr fontId="2"/>
  </si>
  <si>
    <t>ボルドーレッド</t>
  </si>
  <si>
    <t>カリビアンブルー</t>
  </si>
  <si>
    <t>フラワーパープル</t>
  </si>
  <si>
    <t>YE-J-001058</t>
  </si>
  <si>
    <t>MJ14（8,800円コース）</t>
  </si>
  <si>
    <t>YE-J-001088</t>
  </si>
  <si>
    <t>MJ16（10,800円コース）</t>
  </si>
  <si>
    <t>YE-J-001108</t>
  </si>
  <si>
    <t>MJ19（15,800円コース）</t>
  </si>
  <si>
    <t>「ふりがな」</t>
    <phoneticPr fontId="2"/>
  </si>
  <si>
    <t>EA-E-002306</t>
  </si>
  <si>
    <t xml:space="preserve">▲命名札の「ふりがな」を入力して下さい。
</t>
    <rPh sb="1" eb="4">
      <t>メイメイフダ</t>
    </rPh>
    <phoneticPr fontId="2"/>
  </si>
  <si>
    <t xml:space="preserve">▲命名札の「生年月日」の「年」を選択して下さい。
</t>
    <rPh sb="1" eb="4">
      <t>メイメイフダ</t>
    </rPh>
    <rPh sb="6" eb="10">
      <t>セイネンガッピ</t>
    </rPh>
    <rPh sb="13" eb="14">
      <t>ネン</t>
    </rPh>
    <rPh sb="16" eb="18">
      <t>センタク</t>
    </rPh>
    <phoneticPr fontId="2"/>
  </si>
  <si>
    <t>■モデルギャラリー</t>
    <phoneticPr fontId="2"/>
  </si>
  <si>
    <t>四月</t>
    <phoneticPr fontId="2"/>
  </si>
  <si>
    <t xml:space="preserve">▲命名札の「生年月日」の「日」を選択して下さい。
</t>
    <rPh sb="1" eb="4">
      <t>メイメイフダ</t>
    </rPh>
    <rPh sb="6" eb="10">
      <t>セイネンガッピ</t>
    </rPh>
    <rPh sb="13" eb="14">
      <t>ニチ</t>
    </rPh>
    <rPh sb="16" eb="18">
      <t>センタク</t>
    </rPh>
    <phoneticPr fontId="2"/>
  </si>
  <si>
    <t xml:space="preserve">【名】 </t>
    <phoneticPr fontId="2"/>
  </si>
  <si>
    <t xml:space="preserve">【姓】 </t>
    <phoneticPr fontId="2"/>
  </si>
  <si>
    <t>漢字</t>
    <phoneticPr fontId="2"/>
  </si>
  <si>
    <t>かなエラー</t>
    <phoneticPr fontId="2"/>
  </si>
  <si>
    <t>名エラー</t>
    <rPh sb="0" eb="1">
      <t>セイメイ</t>
    </rPh>
    <phoneticPr fontId="2"/>
  </si>
  <si>
    <t>HA-A-001048</t>
  </si>
  <si>
    <t>カーネーション（5,800円コース）</t>
  </si>
  <si>
    <t>HA-A-001058</t>
  </si>
  <si>
    <t>YE-Y-001028</t>
  </si>
  <si>
    <t>キューピット（3,800円コース）</t>
  </si>
  <si>
    <t>フェアリー（4,800円コース）</t>
  </si>
  <si>
    <t>HA-B-001048</t>
  </si>
  <si>
    <t>【450円】柿色うさぎ</t>
  </si>
  <si>
    <t>ピンクレディー（9,000円コース）</t>
  </si>
  <si>
    <t>HA-G-001090</t>
  </si>
  <si>
    <t>キールロワイヤル（11,000円コース）</t>
  </si>
  <si>
    <t>わくわくコース（5,800円コース）</t>
  </si>
  <si>
    <t>HA-G-001110</t>
  </si>
  <si>
    <t>ラヴィアンローズ（16,000円コース）</t>
  </si>
  <si>
    <t>YE-V-001033</t>
  </si>
  <si>
    <t>シプレ（3,800円コース）</t>
  </si>
  <si>
    <t>YE-V-001038</t>
  </si>
  <si>
    <t>イヴォワール（4,800円コース）</t>
  </si>
  <si>
    <t>YE-V-001048</t>
  </si>
  <si>
    <t>命名札はココをクリック</t>
    <rPh sb="0" eb="3">
      <t>メイメイフダ</t>
    </rPh>
    <phoneticPr fontId="2"/>
  </si>
  <si>
    <t>RA-C-001048</t>
  </si>
  <si>
    <t>水仙（すいせん）（3,800円コース）</t>
  </si>
  <si>
    <t>SB-S-001038</t>
  </si>
  <si>
    <t>桔梗（ききょう）（4,300円コース）</t>
  </si>
  <si>
    <t>SB-S-001043</t>
  </si>
  <si>
    <t>寒椿（かんつばき）（4,800円コース）</t>
  </si>
  <si>
    <t>SB-S-001048</t>
  </si>
  <si>
    <t>竜胆（りんどう）（5,800円コース）</t>
  </si>
  <si>
    <t>SB-S-001058</t>
  </si>
  <si>
    <t>SB-S-001108</t>
  </si>
  <si>
    <t>日の出蘭（ひのでらん）（15,800円コース）</t>
  </si>
  <si>
    <t>SB-S-001158</t>
  </si>
  <si>
    <t>アンディーブ（100,800円コース）</t>
  </si>
  <si>
    <t>SB-B-001008</t>
  </si>
  <si>
    <t>フリージア（2,800円コース）</t>
  </si>
  <si>
    <t>チューリップ（4,300円コース）</t>
  </si>
  <si>
    <t>命名札はここをクリック</t>
    <rPh sb="0" eb="3">
      <t>メイメイフダ</t>
    </rPh>
    <phoneticPr fontId="2"/>
  </si>
  <si>
    <t>お中元用（海岸）</t>
  </si>
  <si>
    <t>お中元用（リゾート）</t>
  </si>
  <si>
    <t>お中元用（ひまわり大輪）</t>
  </si>
  <si>
    <t>有料オプション</t>
    <rPh sb="0" eb="2">
      <t>ユウリョウ</t>
    </rPh>
    <phoneticPr fontId="2"/>
  </si>
  <si>
    <t xml:space="preserve">▲ご指定のメッセージカードには、コメントは記入できません。
</t>
    <phoneticPr fontId="2"/>
  </si>
  <si>
    <t>手提げ袋数量</t>
    <rPh sb="0" eb="2">
      <t>テサ</t>
    </rPh>
    <rPh sb="3" eb="4">
      <t>ブクロ</t>
    </rPh>
    <rPh sb="4" eb="6">
      <t>スウリョウ</t>
    </rPh>
    <phoneticPr fontId="2"/>
  </si>
  <si>
    <t>オンシジウム（30,800円コース）</t>
  </si>
  <si>
    <t>HA-A-001308</t>
  </si>
  <si>
    <t>HA-A-001078</t>
  </si>
  <si>
    <t>ジャコビニア（50,800円コース）</t>
  </si>
  <si>
    <t>HA-A-001508</t>
  </si>
  <si>
    <t>はまなし（2,800円コース）</t>
  </si>
  <si>
    <t>HA-R-001028</t>
  </si>
  <si>
    <t>あんず（3,300円コース）</t>
  </si>
  <si>
    <t>SA-A-001158</t>
  </si>
  <si>
    <t>シクラメン（20,800円コース）</t>
  </si>
  <si>
    <t>SA-A-001208</t>
  </si>
  <si>
    <t>YE-Y-001158</t>
  </si>
  <si>
    <t>つばき（4,300円コース）</t>
  </si>
  <si>
    <t>HA-R-001043</t>
  </si>
  <si>
    <t>れんぎょう（4,800円コース）</t>
  </si>
  <si>
    <t>HA-R-001048</t>
  </si>
  <si>
    <t>かりん（5,800円コース）</t>
  </si>
  <si>
    <t>HA-B-001033</t>
  </si>
  <si>
    <t>SA-A-001048</t>
  </si>
  <si>
    <t>ブーゲンビリア（5,800円コース）</t>
  </si>
  <si>
    <t>SA-A-001058</t>
  </si>
  <si>
    <t>スズラン（15,800円コース）</t>
  </si>
  <si>
    <t>シフォン（5,800円コース）</t>
  </si>
  <si>
    <t>HA-B-001038</t>
  </si>
  <si>
    <t>チュール（4,300円コース）</t>
  </si>
  <si>
    <t>HA-B-001043</t>
  </si>
  <si>
    <t>プリン（3,800円コース）</t>
  </si>
  <si>
    <t>───</t>
  </si>
  <si>
    <t>HA-C-001038</t>
  </si>
  <si>
    <t>タルト（4,300円コース）</t>
  </si>
  <si>
    <t>HA-C-001043</t>
  </si>
  <si>
    <t>マフィン（8,800円コース）</t>
  </si>
  <si>
    <t>HA-C-001088</t>
  </si>
  <si>
    <t>ケーキ（10,800円コース）</t>
  </si>
  <si>
    <t>HA-C-001108</t>
  </si>
  <si>
    <t>チョコ（15,800円コース）</t>
  </si>
  <si>
    <t>HA-C-001158</t>
  </si>
  <si>
    <t>HA-C-001208</t>
  </si>
  <si>
    <t>ザグーアン（8,800円コース）</t>
  </si>
  <si>
    <t>YE-U-001088</t>
  </si>
  <si>
    <t>YE-J-001158</t>
  </si>
  <si>
    <t>MJ21（20,800円コース）</t>
  </si>
  <si>
    <t>YE-J-001208</t>
  </si>
  <si>
    <t>SA-B-001058</t>
  </si>
  <si>
    <t>アンゼリカ（10,800円コース）</t>
  </si>
  <si>
    <t>SA-B-001108</t>
  </si>
  <si>
    <t>きらきらコース（3,800円コース）</t>
  </si>
  <si>
    <t>HA-E-001038</t>
  </si>
  <si>
    <t>挨拶状はクリック</t>
  </si>
  <si>
    <t>にこにこコース（10,800円コース）</t>
  </si>
  <si>
    <t>HA-E-001108</t>
  </si>
  <si>
    <t>HA-E-001058</t>
  </si>
  <si>
    <t>HA-G-001160</t>
  </si>
  <si>
    <t>さつき（25,800円コース）</t>
  </si>
  <si>
    <t>ボストンクーラー（21,000円コース）</t>
  </si>
  <si>
    <t>ミルドレッド（2,800円コース）</t>
  </si>
  <si>
    <t>SB-B-001508</t>
  </si>
  <si>
    <t>ひかり（3,300円コース）</t>
  </si>
  <si>
    <t>RA-C-001033</t>
  </si>
  <si>
    <t>SB-S-001028</t>
  </si>
  <si>
    <t>酸漿（ほおずき）（3,300円コース）</t>
  </si>
  <si>
    <t>SB-S-001033</t>
  </si>
  <si>
    <t>ローズ（4,800円コース）</t>
  </si>
  <si>
    <t>レザン（25,800円コース）</t>
  </si>
  <si>
    <t>SB-B-001258</t>
  </si>
  <si>
    <t>ペシュ（30,800円コース）</t>
  </si>
  <si>
    <t>せきばん（3,800円コース）</t>
  </si>
  <si>
    <t>YE-Y-001038</t>
  </si>
  <si>
    <t>のぞみ（3,800円コース）</t>
  </si>
  <si>
    <t>RA-C-001038</t>
  </si>
  <si>
    <t>ゆめ（4,800円コース）</t>
  </si>
  <si>
    <t>チェリッシュの品番</t>
    <rPh sb="7" eb="9">
      <t>ヒンバン</t>
    </rPh>
    <phoneticPr fontId="2"/>
  </si>
  <si>
    <t>おもい（5,800円コース）</t>
  </si>
  <si>
    <t>RA-C-001058</t>
  </si>
  <si>
    <t>めぐみ（8,800円コース）</t>
  </si>
  <si>
    <t>石楠花（しゃくなげ）（10,800円コース）</t>
  </si>
  <si>
    <t>こんあい（5,800円コース）</t>
  </si>
  <si>
    <t>YE-Y-001058</t>
  </si>
  <si>
    <t>べにとび（8,800円コース）</t>
  </si>
  <si>
    <t>YE-Y-001088</t>
  </si>
  <si>
    <t>うらはやなぎ（10,800円コース）</t>
  </si>
  <si>
    <t>YE-Y-001108</t>
  </si>
  <si>
    <t>HA-G-001050</t>
  </si>
  <si>
    <t>マジョラム（5,800円コース）</t>
  </si>
  <si>
    <t>シンデレラ（6,000円コース）</t>
  </si>
  <si>
    <t>HA-G-001060</t>
  </si>
  <si>
    <t>HA-G-001040</t>
  </si>
  <si>
    <t>トムコリンズ（4,500円コース）</t>
  </si>
  <si>
    <t>HA-G-001045</t>
  </si>
  <si>
    <t>レッドアイ（5,000円コース）</t>
  </si>
  <si>
    <t>アマリリス（3,300円コース）</t>
  </si>
  <si>
    <t>HA-A-001033</t>
  </si>
  <si>
    <t>ガーベラ（3,800円コース）</t>
  </si>
  <si>
    <t>オランジュ（3,300円コース）</t>
  </si>
  <si>
    <t>シンフォニー（8,800円コース）</t>
  </si>
  <si>
    <t>ガステルガチェ（20,800円コース）</t>
  </si>
  <si>
    <t>YE-U-001208</t>
  </si>
  <si>
    <t>ドミツィアナ（25,800円コース）</t>
  </si>
  <si>
    <t>YE-U-001258</t>
  </si>
  <si>
    <t>カテレイネ（30,800円コース）</t>
  </si>
  <si>
    <t>YE-U-001308</t>
  </si>
  <si>
    <t>https://www.myroom.jp/cataloggift/info2/payment.html</t>
  </si>
  <si>
    <t>SA-B-001033</t>
  </si>
  <si>
    <t>サントリナ（3,800円コース）</t>
  </si>
  <si>
    <t>SA-B-001038</t>
  </si>
  <si>
    <t>アニスヒソップ（4,300円コース）</t>
  </si>
  <si>
    <t>SA-B-001043</t>
  </si>
  <si>
    <t>エキナセア（4,800円コース）</t>
  </si>
  <si>
    <t>SA-B-001048</t>
  </si>
  <si>
    <t>HA-A-001208</t>
  </si>
  <si>
    <t>セントポーリア（25,800円コース）</t>
  </si>
  <si>
    <t>MJ06（3,800円コース）</t>
  </si>
  <si>
    <t>SB-S-001208</t>
  </si>
  <si>
    <t>HA-A-001258</t>
  </si>
  <si>
    <t>SB-S-001308</t>
  </si>
  <si>
    <t>金糸梅（きんしばい）（50,800円コース）</t>
  </si>
  <si>
    <t>SB-S-001508</t>
  </si>
  <si>
    <t>月下美人（げっかびじん）（100,800円コース）</t>
  </si>
  <si>
    <t>SB-S-001008</t>
  </si>
  <si>
    <t>https://www.myroom.jp/cataloggift/info2/q-and-a.html</t>
  </si>
  <si>
    <t>HA-A-001043</t>
  </si>
  <si>
    <t>カサブランカ（25,800円コース）</t>
  </si>
  <si>
    <t>SA-A-001258</t>
  </si>
  <si>
    <t>カメリア（30,800円コース）</t>
  </si>
  <si>
    <t>SA-A-001308</t>
  </si>
  <si>
    <t>グラジオラス（50,800円コース）</t>
  </si>
  <si>
    <t>SA-A-001508</t>
  </si>
  <si>
    <t>https://www.myroom.jp/cataloggift/catalog.html</t>
  </si>
  <si>
    <t>ラムズイヤー（3,300円コース）</t>
  </si>
  <si>
    <t>HA-A-001068</t>
  </si>
  <si>
    <t>ダイヤモンドリリー（100,800円コース）</t>
  </si>
  <si>
    <t>SA-A-001008</t>
  </si>
  <si>
    <t>ポピー（8,800円コース）</t>
  </si>
  <si>
    <t>HA-A-001088</t>
  </si>
  <si>
    <t>カルミア（10,800円コース）</t>
  </si>
  <si>
    <t>HA-A-001108</t>
  </si>
  <si>
    <t>ミモザ（12,800円コース）</t>
  </si>
  <si>
    <t>HA-A-001128</t>
  </si>
  <si>
    <t>リリー（15,800円コース）</t>
  </si>
  <si>
    <t>HA-A-001158</t>
  </si>
  <si>
    <t>エンジェル（3,300円コース）</t>
  </si>
  <si>
    <t>SA-A-001108</t>
  </si>
  <si>
    <t>デザイン化粧箱［包装なし］</t>
    <rPh sb="4" eb="7">
      <t>ケショウバコ</t>
    </rPh>
    <rPh sb="8" eb="10">
      <t>ホウソウ</t>
    </rPh>
    <phoneticPr fontId="2"/>
  </si>
  <si>
    <t>ラッピングの設定に必要</t>
    <rPh sb="6" eb="8">
      <t>セッテイ</t>
    </rPh>
    <rPh sb="9" eb="11">
      <t>ヒツヨウ</t>
    </rPh>
    <phoneticPr fontId="2"/>
  </si>
  <si>
    <t>https://www.myroom.jp/cataloggift/cardform/</t>
  </si>
  <si>
    <t>https://www.myroom.jp/cataloggift/coverform/</t>
  </si>
  <si>
    <t>HA-R-001208</t>
  </si>
  <si>
    <t>こがれこう（20,800円コース）</t>
  </si>
  <si>
    <t>YE-Y-001208</t>
  </si>
  <si>
    <t>はなろくしょう（25,800円コース）</t>
  </si>
  <si>
    <t>YE-Y-001258</t>
  </si>
  <si>
    <t>ときあさぎ（30,800円コース）</t>
  </si>
  <si>
    <t>YE-Y-001308</t>
  </si>
  <si>
    <t>うすぐんじょう（50,800円コース）</t>
  </si>
  <si>
    <t>HA-B-001058</t>
  </si>
  <si>
    <t>シルク（7,800円コース）</t>
  </si>
  <si>
    <t>HA-B-001078</t>
  </si>
  <si>
    <t>マリアベール（10,800円コース）</t>
  </si>
  <si>
    <t>HA-B-001108</t>
  </si>
  <si>
    <t>アイス（3,300円コース）</t>
  </si>
  <si>
    <t>HA-C-001033</t>
  </si>
  <si>
    <t>SA-A-001043</t>
  </si>
  <si>
    <t>ジャスミン（4,800円コース）</t>
  </si>
  <si>
    <t>さびせいじ（4,300円コース）</t>
  </si>
  <si>
    <t>YE-Y-001043</t>
  </si>
  <si>
    <t>ゆうおう（4,800円コース）</t>
  </si>
  <si>
    <t>YE-Y-001048</t>
  </si>
  <si>
    <t>ラベンダー（10,800円コース）</t>
  </si>
  <si>
    <t>コンビニ(ミニストップ)※先払い</t>
    <phoneticPr fontId="2"/>
  </si>
  <si>
    <t>https://www.myroom.jp/cataloggift/wrapping/index.html</t>
  </si>
  <si>
    <t>https://www.myroom.jp/cataloggift/noshi/index.html</t>
  </si>
  <si>
    <t>https://www.myroom.jp/cataloggift/card/index.html</t>
  </si>
  <si>
    <t>HA-G-001510</t>
  </si>
  <si>
    <t>HA-M-001038</t>
  </si>
  <si>
    <t>HA-M-001058</t>
  </si>
  <si>
    <t>HA-M-001108</t>
  </si>
  <si>
    <t>ハッピー（4,800円コース）</t>
  </si>
  <si>
    <t>RA-D-001048</t>
  </si>
  <si>
    <t>ア・ラ・グルメ</t>
    <phoneticPr fontId="2"/>
  </si>
  <si>
    <t>HA-G-001210</t>
  </si>
  <si>
    <t>スノウボール（26,000円コース）</t>
  </si>
  <si>
    <t>HA-G-001260</t>
  </si>
  <si>
    <t>オープンハート（31,000円コース）</t>
  </si>
  <si>
    <t>HA-G-001310</t>
  </si>
  <si>
    <t>ジャックローズ（51,000円コース）</t>
  </si>
  <si>
    <t>YE-U-001028</t>
  </si>
  <si>
    <t>フロレンツィア（3,300円コース）</t>
  </si>
  <si>
    <t>ポルカ（2,300円コース）</t>
  </si>
  <si>
    <t>RA-T-001023</t>
  </si>
  <si>
    <t>デュオ（2,800円コース）</t>
  </si>
  <si>
    <t>RA-T-001028</t>
  </si>
  <si>
    <t>SB-B-001028</t>
  </si>
  <si>
    <t>ポワール（3,300円コース）</t>
  </si>
  <si>
    <t>SB-B-001033</t>
  </si>
  <si>
    <t>フレーズ（3,800円コース）</t>
  </si>
  <si>
    <t>SB-B-001038</t>
  </si>
  <si>
    <t>セルリ（4,300円コース）</t>
  </si>
  <si>
    <t>SB-B-001043</t>
  </si>
  <si>
    <t>カロット（4,800円コース）</t>
  </si>
  <si>
    <t>SB-B-001048</t>
  </si>
  <si>
    <t>キウイ（5,800円コース）</t>
  </si>
  <si>
    <t>SB-B-001058</t>
  </si>
  <si>
    <t>SB-B-001108</t>
  </si>
  <si>
    <t>エシャロット（15,800円コース）</t>
  </si>
  <si>
    <t>ポム（20,800円コース）</t>
  </si>
  <si>
    <t>SB-B-001208</t>
  </si>
  <si>
    <t>ほほえみ（10,800円コース）</t>
  </si>
  <si>
    <t>ウルアオ</t>
  </si>
  <si>
    <t>DC-C-001012</t>
  </si>
  <si>
    <t>カトレア（3,300円コース）</t>
  </si>
  <si>
    <t>SA-A-001033</t>
  </si>
  <si>
    <t>ピースローズ（3,800円コース）</t>
  </si>
  <si>
    <t>SA-A-001038</t>
  </si>
  <si>
    <t>ハイビスカス（4,300円コース）</t>
  </si>
  <si>
    <t>RA-T-001048</t>
  </si>
  <si>
    <t>https://www.myroom.jp/index.html</t>
  </si>
  <si>
    <t>SB-B-001158</t>
  </si>
  <si>
    <t>ビオラ（5,800円コース）</t>
  </si>
  <si>
    <t>RA-T-001058</t>
  </si>
  <si>
    <t>やまばと（15,800円コース）</t>
  </si>
  <si>
    <t>桜（さくら）（20,800円コース）</t>
  </si>
  <si>
    <t>HA-C-001258</t>
  </si>
  <si>
    <t>ジンライム（4,000円コース）</t>
  </si>
  <si>
    <t>https://www.myroom.jp/cataloggift/meimei/index.html</t>
  </si>
  <si>
    <t>YE-U-001048</t>
  </si>
  <si>
    <t>イヴェット（5,800円コース）</t>
  </si>
  <si>
    <t>YE-U-001058</t>
  </si>
  <si>
    <t>冊子タイプ（フード専門・体験型）</t>
    <rPh sb="9" eb="11">
      <t>センモン</t>
    </rPh>
    <rPh sb="12" eb="15">
      <t>タイケンガタ</t>
    </rPh>
    <phoneticPr fontId="2"/>
  </si>
  <si>
    <t>ディズニーカタログギフト</t>
  </si>
  <si>
    <t>スマイル（3,800円コース）</t>
  </si>
  <si>
    <t>RA-D-001038</t>
  </si>
  <si>
    <t>ヴィクトワール（6,800円コース）</t>
  </si>
  <si>
    <t>YE-U-001068</t>
  </si>
  <si>
    <t>うすべに（6,800円コース）</t>
  </si>
  <si>
    <t>YE-Y-001068</t>
  </si>
  <si>
    <t>マルヴィナ（50,800円コース）</t>
  </si>
  <si>
    <t>YE-U-001508</t>
  </si>
  <si>
    <t>うすくも（2,300円コース）</t>
  </si>
  <si>
    <t>YE-Y-001023</t>
  </si>
  <si>
    <t>みずがき（2,800円コース）</t>
  </si>
  <si>
    <t>YE-Y-001508</t>
  </si>
  <si>
    <t>ワッフル（4,800円コース）</t>
  </si>
  <si>
    <t>HA-C-001048</t>
  </si>
  <si>
    <t>クッキー（5,800円コース）</t>
  </si>
  <si>
    <t>HA-C-001058</t>
  </si>
  <si>
    <t>キャンディ（7,800円コース）</t>
  </si>
  <si>
    <t>HA-C-001078</t>
  </si>
  <si>
    <t>https://www.myroom.jp/cataloggift/bag/index.html</t>
  </si>
  <si>
    <t>https://www.myroom.jp/cataloggift/info2/present.html</t>
  </si>
  <si>
    <t>https://www.myroom.jp/cataloggift/info2/manner.html</t>
  </si>
  <si>
    <t>YE-J-001038</t>
  </si>
  <si>
    <t>MJ08（4,800円コース）</t>
  </si>
  <si>
    <t>https://www.myroom.jp/cataloggift/info2/gallery.html</t>
  </si>
  <si>
    <t>https://www.myroom.jp/blog2/</t>
  </si>
  <si>
    <t>HA-R-001058</t>
  </si>
  <si>
    <t>まゆだま（6,800円コース）</t>
  </si>
  <si>
    <t>HA-R-001068</t>
  </si>
  <si>
    <t>はなみずき（7,800円コース）</t>
  </si>
  <si>
    <t>HA-R-001078</t>
  </si>
  <si>
    <t>やえふじ（8,800円コース）</t>
  </si>
  <si>
    <t>HA-R-001088</t>
  </si>
  <si>
    <t>こでまり（10,800円コース）</t>
  </si>
  <si>
    <t>HA-R-001108</t>
  </si>
  <si>
    <t>しゃくやく（12,800円コース）</t>
  </si>
  <si>
    <t>HA-R-001128</t>
  </si>
  <si>
    <t>りんご（15,800円コース）</t>
  </si>
  <si>
    <t>ももやま（20,800円コース）</t>
  </si>
  <si>
    <t>HA-R-001258</t>
  </si>
  <si>
    <t>おうばい（30,800円コース）</t>
  </si>
  <si>
    <t>HA-R-001308</t>
  </si>
  <si>
    <t>じんちょうげ（50,800円コース）</t>
  </si>
  <si>
    <t>HA-R-001508</t>
  </si>
  <si>
    <t>https://www.myroom.jp/cataloggift/info2/index.html</t>
  </si>
  <si>
    <t>https://www.myroom.jp/cataloggift/info2/form.html</t>
  </si>
  <si>
    <t xml:space="preserve">▲挨拶状の内容が記入されています。メッセージカードの「挨拶状」をお選ぶか、挨拶状の内容を削除して下さい。
</t>
    <rPh sb="1" eb="4">
      <t>アイサツジョウ</t>
    </rPh>
    <rPh sb="5" eb="7">
      <t>ナイヨウ</t>
    </rPh>
    <rPh sb="8" eb="10">
      <t>キニュウウ</t>
    </rPh>
    <rPh sb="27" eb="30">
      <t>アイサツジョウ</t>
    </rPh>
    <rPh sb="33" eb="34">
      <t>エラ</t>
    </rPh>
    <rPh sb="37" eb="40">
      <t>アイサツジョウ</t>
    </rPh>
    <rPh sb="41" eb="43">
      <t>ナイヨウ</t>
    </rPh>
    <rPh sb="44" eb="46">
      <t>サクジョ</t>
    </rPh>
    <rPh sb="48" eb="49">
      <t>クダ</t>
    </rPh>
    <phoneticPr fontId="2"/>
  </si>
  <si>
    <t xml:space="preserve">▲命名札の内容が記入されています。「命名札のデザイン」をお選び下さい。
</t>
    <phoneticPr fontId="2"/>
  </si>
  <si>
    <t>YE-J-001048</t>
  </si>
  <si>
    <t>MJ10（5,800円コース）</t>
  </si>
  <si>
    <t>紅梅（こうばい）（25,800円コース）</t>
  </si>
  <si>
    <t>SB-S-001258</t>
  </si>
  <si>
    <t>孔雀草（くじゃくそう）（30,800円コース）</t>
  </si>
  <si>
    <t>マカロン（25,800円コース）</t>
  </si>
  <si>
    <t>ポントカサステ（10,800円コース）</t>
  </si>
  <si>
    <t>YE-U-001108</t>
  </si>
  <si>
    <t>ヘッセニア（15,800円コース）</t>
  </si>
  <si>
    <t>YE-U-001158</t>
  </si>
  <si>
    <t>チェリッシュの冊数</t>
    <rPh sb="7" eb="9">
      <t>サツスウ</t>
    </rPh>
    <phoneticPr fontId="2"/>
  </si>
  <si>
    <t>数量計</t>
    <rPh sb="0" eb="2">
      <t>スウリョウ</t>
    </rPh>
    <rPh sb="2" eb="3">
      <t>ケイ</t>
    </rPh>
    <phoneticPr fontId="2"/>
  </si>
  <si>
    <t>チェリッシュの冊計</t>
    <rPh sb="7" eb="8">
      <t>サツ</t>
    </rPh>
    <rPh sb="8" eb="9">
      <t>ケイ</t>
    </rPh>
    <phoneticPr fontId="2"/>
  </si>
  <si>
    <t>チェリッシュ以外の数</t>
    <rPh sb="6" eb="8">
      <t>イガイ</t>
    </rPh>
    <rPh sb="9" eb="10">
      <t>スウ</t>
    </rPh>
    <phoneticPr fontId="2"/>
  </si>
  <si>
    <t>令和二年</t>
    <rPh sb="0" eb="2">
      <t>レイワ</t>
    </rPh>
    <rPh sb="2" eb="3">
      <t>２</t>
    </rPh>
    <phoneticPr fontId="36"/>
  </si>
  <si>
    <t>令和三年</t>
    <rPh sb="0" eb="2">
      <t>レイワ</t>
    </rPh>
    <rPh sb="2" eb="3">
      <t>３</t>
    </rPh>
    <phoneticPr fontId="36"/>
  </si>
  <si>
    <t>令和四年</t>
    <rPh sb="0" eb="2">
      <t>レイワ</t>
    </rPh>
    <rPh sb="2" eb="3">
      <t>４</t>
    </rPh>
    <phoneticPr fontId="36"/>
  </si>
  <si>
    <t>令和五年</t>
    <rPh sb="0" eb="2">
      <t>レイワ</t>
    </rPh>
    <rPh sb="2" eb="3">
      <t>５</t>
    </rPh>
    <phoneticPr fontId="36"/>
  </si>
  <si>
    <t>令和六年</t>
    <rPh sb="0" eb="2">
      <t>レイワ</t>
    </rPh>
    <rPh sb="2" eb="3">
      <t>６</t>
    </rPh>
    <phoneticPr fontId="36"/>
  </si>
  <si>
    <t>令和八年</t>
    <rPh sb="0" eb="2">
      <t>レイワ</t>
    </rPh>
    <rPh sb="2" eb="3">
      <t>８</t>
    </rPh>
    <phoneticPr fontId="36"/>
  </si>
  <si>
    <t>令和九年</t>
    <rPh sb="0" eb="2">
      <t>レイワ</t>
    </rPh>
    <rPh sb="2" eb="3">
      <t>９</t>
    </rPh>
    <phoneticPr fontId="36"/>
  </si>
  <si>
    <t>令和十年</t>
    <rPh sb="0" eb="2">
      <t>レイワ</t>
    </rPh>
    <rPh sb="2" eb="3">
      <t>⑩</t>
    </rPh>
    <phoneticPr fontId="36"/>
  </si>
  <si>
    <t>令和十一年</t>
    <rPh sb="0" eb="2">
      <t>レイワ</t>
    </rPh>
    <rPh sb="2" eb="4">
      <t>１１</t>
    </rPh>
    <phoneticPr fontId="36"/>
  </si>
  <si>
    <t>令和十二年</t>
    <rPh sb="0" eb="2">
      <t>レイワ</t>
    </rPh>
    <rPh sb="2" eb="4">
      <t>１２</t>
    </rPh>
    <phoneticPr fontId="36"/>
  </si>
  <si>
    <t>令和十三年</t>
    <rPh sb="0" eb="2">
      <t>レイワ</t>
    </rPh>
    <rPh sb="2" eb="4">
      <t>１３</t>
    </rPh>
    <phoneticPr fontId="36"/>
  </si>
  <si>
    <t>令和十四年</t>
    <rPh sb="0" eb="2">
      <t>レイワ</t>
    </rPh>
    <rPh sb="2" eb="4">
      <t>１４</t>
    </rPh>
    <phoneticPr fontId="36"/>
  </si>
  <si>
    <t>令和十五年</t>
    <rPh sb="0" eb="2">
      <t>レイワ</t>
    </rPh>
    <rPh sb="2" eb="4">
      <t>１５</t>
    </rPh>
    <phoneticPr fontId="36"/>
  </si>
  <si>
    <t>ショコラ（5,800円コース）</t>
  </si>
  <si>
    <t>YE-V-001058</t>
  </si>
  <si>
    <t>アルドワーズ（10,800円コース）</t>
  </si>
  <si>
    <t>YE-V-001108</t>
  </si>
  <si>
    <t>アウレリアーナ（2,300円コース）</t>
  </si>
  <si>
    <t>YE-U-001023</t>
  </si>
  <si>
    <t>左の元の計算式→</t>
    <rPh sb="0" eb="1">
      <t>ヒダリ</t>
    </rPh>
    <rPh sb="2" eb="3">
      <t>モト</t>
    </rPh>
    <rPh sb="4" eb="7">
      <t>ケイサンシキ</t>
    </rPh>
    <phoneticPr fontId="36"/>
  </si>
  <si>
    <t>YE-U-001033</t>
  </si>
  <si>
    <t>ハリエット（3,800円コース）</t>
  </si>
  <si>
    <t>YE-U-001038</t>
  </si>
  <si>
    <t>ユーフェミア（4,300円コース）</t>
  </si>
  <si>
    <t>YE-U-001043</t>
  </si>
  <si>
    <t>バジーリア（4,800円コース）</t>
  </si>
  <si>
    <t>フォルテ（3,300円コース）</t>
  </si>
  <si>
    <t>RA-T-001033</t>
  </si>
  <si>
    <t>ギャロップ（3,800円コース）</t>
  </si>
  <si>
    <t>RA-T-001038</t>
  </si>
  <si>
    <t>ジャズ（4,300円コース）</t>
  </si>
  <si>
    <t>RA-T-001043</t>
  </si>
  <si>
    <t>カルテット（4,800円コース）</t>
  </si>
  <si>
    <t>クレソン（10,800円コース）</t>
  </si>
  <si>
    <t>RA-T-001088</t>
  </si>
  <si>
    <t>ノクターン（10,800円コース）</t>
  </si>
  <si>
    <t>RA-T-001108</t>
  </si>
  <si>
    <t>ポロネーズ（15,800円コース）</t>
  </si>
  <si>
    <t>RA-T-001158</t>
  </si>
  <si>
    <t>アンサンブル（20,800円コース）</t>
  </si>
  <si>
    <t>RA-T-001208</t>
  </si>
  <si>
    <t>アレグロ（25,800円コース）</t>
  </si>
  <si>
    <t>RA-T-001258</t>
  </si>
  <si>
    <t>カンタータ（30,800円コース）</t>
  </si>
  <si>
    <t>RA-T-001308</t>
  </si>
  <si>
    <t>びゃくぐん（3,300円コース）</t>
  </si>
  <si>
    <t>YE-Y-001033</t>
  </si>
  <si>
    <t>RA-C-001088</t>
  </si>
  <si>
    <t>HA-R-001158</t>
  </si>
  <si>
    <t>RA-C-001108</t>
  </si>
  <si>
    <t>マーガレット（2,800円コース）</t>
  </si>
  <si>
    <t>SA-A-001028</t>
  </si>
  <si>
    <t>不織袋</t>
    <phoneticPr fontId="2"/>
  </si>
  <si>
    <t>【無料】不織袋</t>
    <rPh sb="0" eb="1">
      <t>ムリョウフクロ</t>
    </rPh>
    <phoneticPr fontId="3"/>
  </si>
  <si>
    <t>不織袋・レッド</t>
  </si>
  <si>
    <t>不織袋・ネイビー</t>
  </si>
  <si>
    <t>不織袋・パステルブルー</t>
  </si>
  <si>
    <t>不織袋・イエロー</t>
  </si>
  <si>
    <t>不織袋・オレンジ</t>
  </si>
  <si>
    <t>不織袋・ベージュ</t>
  </si>
  <si>
    <t>不織袋・ホワイト</t>
  </si>
  <si>
    <t>不織袋・ブラック</t>
  </si>
  <si>
    <t>不織袋・ダークブラウン</t>
  </si>
  <si>
    <t>不織袋はリボン不可</t>
    <rPh sb="0" eb="1">
      <t>フクロ</t>
    </rPh>
    <phoneticPr fontId="2"/>
  </si>
  <si>
    <t>TA-Z-007001</t>
  </si>
  <si>
    <t>TA-Z-008001</t>
  </si>
  <si>
    <t>TA-Z-009001</t>
  </si>
  <si>
    <t>フラワーゴールド</t>
  </si>
  <si>
    <t>フラワーレッド</t>
  </si>
  <si>
    <t>花椿</t>
    <rPh sb="0" eb="1">
      <t>ツバキ</t>
    </rPh>
    <phoneticPr fontId="2"/>
  </si>
  <si>
    <t>ベンゲラ（7,800円コース）</t>
  </si>
  <si>
    <t>YE-U-001078</t>
  </si>
  <si>
    <t>アルシノエ（12,800円コース）</t>
  </si>
  <si>
    <t>YE-U-001128</t>
  </si>
  <si>
    <t>しおう（7,800円コース）</t>
  </si>
  <si>
    <t>YE-Y-001078</t>
  </si>
  <si>
    <t>はなもえぎ（12,800円コース）</t>
  </si>
  <si>
    <t>YE-Y-001128</t>
  </si>
  <si>
    <t>不織袋・ピーチピンク</t>
    <phoneticPr fontId="2"/>
  </si>
  <si>
    <t>エグゼタイムプラチナム</t>
  </si>
  <si>
    <t>EA-P-001060</t>
  </si>
  <si>
    <t>EA-P-002120</t>
  </si>
  <si>
    <t>EA-P-003180</t>
  </si>
  <si>
    <t>檜（ひのき）（70,600円コース）</t>
  </si>
  <si>
    <t>JA-T-001706</t>
  </si>
  <si>
    <t>チェリッシュ</t>
  </si>
  <si>
    <t>ペック</t>
  </si>
  <si>
    <t>TA-Z-091000</t>
    <phoneticPr fontId="2"/>
  </si>
  <si>
    <t>TA-Z-092000</t>
    <phoneticPr fontId="2"/>
  </si>
  <si>
    <t>【無料】手提げナチュラル（カタログ冊数以内）</t>
    <rPh sb="1" eb="3">
      <t>ムリョウ</t>
    </rPh>
    <rPh sb="5" eb="7">
      <t>テサ</t>
    </rPh>
    <rPh sb="8" eb="9">
      <t>ブクロ</t>
    </rPh>
    <rPh sb="14" eb="16">
      <t>サツスウ</t>
    </rPh>
    <rPh sb="16" eb="18">
      <t>イナイ</t>
    </rPh>
    <phoneticPr fontId="2"/>
  </si>
  <si>
    <t>【無料】手提げクローバー（カタログ冊数以内）</t>
    <rPh sb="1" eb="3">
      <t>ムリョウ</t>
    </rPh>
    <rPh sb="4" eb="6">
      <t>テサ</t>
    </rPh>
    <rPh sb="7" eb="8">
      <t>ブクロ</t>
    </rPh>
    <rPh sb="13" eb="15">
      <t>サツスウ</t>
    </rPh>
    <rPh sb="15" eb="17">
      <t>イナイ</t>
    </rPh>
    <phoneticPr fontId="2"/>
  </si>
  <si>
    <t>ボレロ（12,800円コース）</t>
  </si>
  <si>
    <t>RA-T-001128</t>
  </si>
  <si>
    <t>ラッピング（シーズン・イベント）</t>
    <phoneticPr fontId="2"/>
  </si>
  <si>
    <t>誕生日シール・フルール</t>
  </si>
  <si>
    <t>誕生日シール・シアーリーフ</t>
  </si>
  <si>
    <t>誕生日シール・カリビアンブルー</t>
  </si>
  <si>
    <t>誕生日シール・ボルドーレッド</t>
  </si>
  <si>
    <t>母の日シール・モダンリラックス</t>
  </si>
  <si>
    <t>母の日シール・フルール</t>
  </si>
  <si>
    <t>母の日シール・ボルドーレッド</t>
  </si>
  <si>
    <t>母の日和風シール・茜</t>
  </si>
  <si>
    <t>敬老の日シール・千代紙赤</t>
  </si>
  <si>
    <t>敬老の日シール・千代紙紺</t>
  </si>
  <si>
    <t>父の日シール・カリビアンブルー</t>
  </si>
  <si>
    <t>父の日和風シール・松葉</t>
  </si>
  <si>
    <t>ｼーｽﾞﾝ･ｲﾍﾞﾝﾄ</t>
    <phoneticPr fontId="2"/>
  </si>
  <si>
    <t>不織袋･ｸﾘｽﾏｽｼｰﾙ･ﾚｯﾄﾞ</t>
  </si>
  <si>
    <t>不織袋･ｸﾘｽﾏｽｼｰﾙ･ﾈｲﾋﾞｰ</t>
  </si>
  <si>
    <t>不織袋・ディープグリーン</t>
    <phoneticPr fontId="2"/>
  </si>
  <si>
    <t>不織袋･誕生日ｼｰﾙ･ﾈｲﾋﾞｰ</t>
  </si>
  <si>
    <t>不織袋･誕生日ｼｰﾙ･ﾋﾟｰﾁﾋﾟﾝｸ</t>
  </si>
  <si>
    <t>不織袋･ｸﾘｽﾏｽｼｰﾙ･ﾎﾜｲﾄ</t>
  </si>
  <si>
    <t>不織袋・ボルドー</t>
    <phoneticPr fontId="2"/>
  </si>
  <si>
    <t>不織袋・ライトピンク</t>
    <phoneticPr fontId="2"/>
  </si>
  <si>
    <t>彩璃（いろり）</t>
    <phoneticPr fontId="2"/>
  </si>
  <si>
    <t>千鳥文（ちどりもん）（3,800円コース）</t>
  </si>
  <si>
    <t>SB-F-001038</t>
  </si>
  <si>
    <t>松文（まつもん）（4,800円コース）</t>
  </si>
  <si>
    <t>SB-F-001048</t>
  </si>
  <si>
    <t>立湧（たてわく）（5,800円コース）</t>
  </si>
  <si>
    <t>SB-F-001058</t>
  </si>
  <si>
    <t>鱗文（うろこもん）（10,800円コース）</t>
  </si>
  <si>
    <t>SB-F-001108</t>
  </si>
  <si>
    <t>扇文（おうぎもん）（15,800円コース）</t>
  </si>
  <si>
    <t>SB-F-001158</t>
  </si>
  <si>
    <t>宝相華（ほうそうげ）（20,800円コース）</t>
  </si>
  <si>
    <t>SB-F-001208</t>
  </si>
  <si>
    <t>BEAMS DESIGN CATALOG GIFT</t>
    <phoneticPr fontId="2"/>
  </si>
  <si>
    <t>ORANGE（3,800円コース）</t>
  </si>
  <si>
    <t>SKY（5,800円コース）</t>
  </si>
  <si>
    <t>BROWN（10,800円コース）</t>
  </si>
  <si>
    <t>えらべるフラワー</t>
  </si>
  <si>
    <t>結婚内祝用（マカロン）</t>
  </si>
  <si>
    <t>マイルームホワイト</t>
    <phoneticPr fontId="2"/>
  </si>
  <si>
    <t>ボタニカル</t>
    <phoneticPr fontId="2"/>
  </si>
  <si>
    <t>フローラル</t>
    <phoneticPr fontId="2"/>
  </si>
  <si>
    <t>フォレスト</t>
    <phoneticPr fontId="2"/>
  </si>
  <si>
    <t>レンコン</t>
    <phoneticPr fontId="2"/>
  </si>
  <si>
    <t>小手毬［寿］</t>
    <phoneticPr fontId="2"/>
  </si>
  <si>
    <t>出産内祝用（こうのとり）</t>
  </si>
  <si>
    <t>結婚式当日用（ロイヤル）</t>
  </si>
  <si>
    <t>自由文（マイルームホワイト）</t>
    <phoneticPr fontId="2"/>
  </si>
  <si>
    <t>自由文（ボタニカル）</t>
    <phoneticPr fontId="2"/>
  </si>
  <si>
    <t>自由文（フローラル）</t>
    <phoneticPr fontId="2"/>
  </si>
  <si>
    <t>自由文（フォレスト）</t>
    <phoneticPr fontId="2"/>
  </si>
  <si>
    <t>自由文（レンコン）</t>
    <phoneticPr fontId="2"/>
  </si>
  <si>
    <t>誕生日バラ</t>
    <rPh sb="0" eb="3">
      <t>タンジョウビ</t>
    </rPh>
    <phoneticPr fontId="2"/>
  </si>
  <si>
    <t>誕生日くま</t>
    <rPh sb="0" eb="3">
      <t>タンジョウビ</t>
    </rPh>
    <phoneticPr fontId="1"/>
  </si>
  <si>
    <t>誕生日キャンドル</t>
    <rPh sb="0" eb="3">
      <t>タンジョウビ</t>
    </rPh>
    <phoneticPr fontId="1"/>
  </si>
  <si>
    <t>マイルーム包装紙（アイスフラワー）</t>
  </si>
  <si>
    <t>マイルーム包装紙（フローズン）</t>
  </si>
  <si>
    <t>マイルーム包装紙（メリー）</t>
  </si>
  <si>
    <t>クリスマスシール付メリー</t>
    <phoneticPr fontId="2"/>
  </si>
  <si>
    <t>自由文（アイスフラワー）</t>
  </si>
  <si>
    <t>自由文（フローズン）</t>
  </si>
  <si>
    <t>自由文（メリー）</t>
  </si>
  <si>
    <t>月（つき）（3,800円コース）</t>
  </si>
  <si>
    <t>AA-U-001038</t>
  </si>
  <si>
    <t>里（さと）（4,800円コース）</t>
  </si>
  <si>
    <t>AA-U-001048</t>
  </si>
  <si>
    <t>凪（なぎ）（5,800円コース）</t>
  </si>
  <si>
    <t>AA-U-001058</t>
  </si>
  <si>
    <t>詩（うた）（10,800円コース）</t>
  </si>
  <si>
    <t>AA-U-001108</t>
  </si>
  <si>
    <t>令和14</t>
    <rPh sb="0" eb="2">
      <t>レイワ</t>
    </rPh>
    <phoneticPr fontId="2"/>
  </si>
  <si>
    <t>令和15</t>
    <rPh sb="0" eb="2">
      <t>レイワ</t>
    </rPh>
    <phoneticPr fontId="2"/>
  </si>
  <si>
    <t>令和16</t>
    <rPh sb="0" eb="2">
      <t>レイワ</t>
    </rPh>
    <phoneticPr fontId="2"/>
  </si>
  <si>
    <t>令和17</t>
    <rPh sb="0" eb="2">
      <t>レイワ</t>
    </rPh>
    <phoneticPr fontId="2"/>
  </si>
  <si>
    <t>令和18</t>
    <rPh sb="0" eb="2">
      <t>レイワ</t>
    </rPh>
    <phoneticPr fontId="2"/>
  </si>
  <si>
    <t>令和十四年</t>
    <rPh sb="0" eb="5">
      <t>レイワジュウサンネン</t>
    </rPh>
    <phoneticPr fontId="36"/>
  </si>
  <si>
    <t>令和十五年</t>
    <rPh sb="0" eb="5">
      <t>レイワジュウサンネン</t>
    </rPh>
    <phoneticPr fontId="36"/>
  </si>
  <si>
    <t>令和十六年</t>
    <rPh sb="0" eb="2">
      <t>レイワ</t>
    </rPh>
    <rPh sb="2" eb="5">
      <t>ジュウイチネン</t>
    </rPh>
    <phoneticPr fontId="36"/>
  </si>
  <si>
    <t>令和十七年</t>
    <rPh sb="0" eb="5">
      <t>レイワジュウニネン</t>
    </rPh>
    <phoneticPr fontId="36"/>
  </si>
  <si>
    <t>令和十八年</t>
    <rPh sb="0" eb="5">
      <t>レイワジュウサンネン</t>
    </rPh>
    <phoneticPr fontId="36"/>
  </si>
  <si>
    <t>令和十六年</t>
    <rPh sb="0" eb="2">
      <t>レイワ</t>
    </rPh>
    <rPh sb="2" eb="3">
      <t>１２</t>
    </rPh>
    <rPh sb="3" eb="4">
      <t xml:space="preserve">６ </t>
    </rPh>
    <phoneticPr fontId="36"/>
  </si>
  <si>
    <t>令和十七年</t>
    <rPh sb="0" eb="2">
      <t>レイワ</t>
    </rPh>
    <rPh sb="2" eb="3">
      <t>１３</t>
    </rPh>
    <rPh sb="3" eb="4">
      <t xml:space="preserve">７ </t>
    </rPh>
    <phoneticPr fontId="36"/>
  </si>
  <si>
    <t>令和十八年</t>
    <rPh sb="0" eb="2">
      <t>レイワ</t>
    </rPh>
    <rPh sb="2" eb="3">
      <t>１４</t>
    </rPh>
    <rPh sb="3" eb="4">
      <t xml:space="preserve">８ </t>
    </rPh>
    <phoneticPr fontId="36"/>
  </si>
  <si>
    <t>令和十九年</t>
    <rPh sb="0" eb="2">
      <t>レイワ</t>
    </rPh>
    <rPh sb="2" eb="3">
      <t>１５</t>
    </rPh>
    <rPh sb="3" eb="4">
      <t xml:space="preserve">９ </t>
    </rPh>
    <phoneticPr fontId="36"/>
  </si>
  <si>
    <t>ひらりコース（3,800円コース）</t>
  </si>
  <si>
    <t>HA-S-001038</t>
  </si>
  <si>
    <t>ふわりコース（4,800円コース）</t>
  </si>
  <si>
    <t>HA-S-001048</t>
  </si>
  <si>
    <t>さらりコース（5,800円コース）</t>
  </si>
  <si>
    <t>HA-S-001058</t>
  </si>
  <si>
    <t>すらりコース（10,800円コース）</t>
  </si>
  <si>
    <t>HA-S-001108</t>
  </si>
  <si>
    <t>ゆらりコース（15,800円コース）</t>
  </si>
  <si>
    <t>HA-S-001158</t>
  </si>
  <si>
    <t>きらりコース（20,800円コース）</t>
  </si>
  <si>
    <t>HA-S-001208</t>
  </si>
  <si>
    <t>自由文（お花見）</t>
    <phoneticPr fontId="2"/>
  </si>
  <si>
    <t>自由文（ドロップリーフ）</t>
    <phoneticPr fontId="2"/>
  </si>
  <si>
    <t>メリー</t>
  </si>
  <si>
    <t>フローズン</t>
  </si>
  <si>
    <t>アイスフラワー</t>
  </si>
  <si>
    <t>お花見</t>
    <phoneticPr fontId="2"/>
  </si>
  <si>
    <t>ドロップリーフ</t>
    <phoneticPr fontId="2"/>
  </si>
  <si>
    <t>スプリング</t>
    <phoneticPr fontId="2"/>
  </si>
  <si>
    <t>自由文（スプリング）</t>
    <phoneticPr fontId="2"/>
  </si>
  <si>
    <t>ブライダル用・雑誌風・ブルー【1,980円】</t>
    <phoneticPr fontId="2"/>
  </si>
  <si>
    <t>ブライダル用・雑誌風・ブルー</t>
    <phoneticPr fontId="2"/>
  </si>
  <si>
    <t>自由文（トロピカル）</t>
  </si>
  <si>
    <t>自由文（サンフラワー）</t>
  </si>
  <si>
    <t>自由文（フルーツ）</t>
  </si>
  <si>
    <t>自由文（アンティークブーケ）</t>
  </si>
  <si>
    <t>自由文（フラワースタンプ）</t>
  </si>
  <si>
    <t>自由文（秋色カーペット）</t>
  </si>
  <si>
    <t>マイルーム包装紙（トロピカル）</t>
  </si>
  <si>
    <t>マイルーム包装紙（サンフラワー）</t>
  </si>
  <si>
    <t>マイルーム包装紙（フルーツ）</t>
  </si>
  <si>
    <t>マイルーム包装紙（アンティークブーケ）</t>
  </si>
  <si>
    <t>マイルーム包装紙（フラワースタンプ）</t>
  </si>
  <si>
    <t>マイルーム包装紙（秋色カーペット）</t>
  </si>
  <si>
    <t>トロピカル</t>
  </si>
  <si>
    <t>サンフラワー</t>
  </si>
  <si>
    <t>フルーツ</t>
  </si>
  <si>
    <t>アンティークブーケ</t>
  </si>
  <si>
    <t>フラワースタンプ</t>
  </si>
  <si>
    <t>秋色カーペット</t>
  </si>
  <si>
    <t>Part2 通常・コラージュ版 （10,600円コース）</t>
  </si>
  <si>
    <t>Part3 通常・コラージュ版 （20,600円コース）</t>
  </si>
  <si>
    <t>Part3 通常・夫婦版 （20,600円コース）</t>
  </si>
  <si>
    <t>Part4 通常・コラージュ版 （30,600円コース）</t>
  </si>
  <si>
    <t>Part4 通常・夫婦版 （30,600円コース）</t>
  </si>
  <si>
    <t>Part5 通常・コラージュ版 （50,600円コース）</t>
  </si>
  <si>
    <t>Part5 通常・夫婦版 （50,600円コース）</t>
  </si>
  <si>
    <t>EA-E-003306</t>
  </si>
  <si>
    <t>EA-E-004306</t>
  </si>
  <si>
    <t>EA-E-003506</t>
  </si>
  <si>
    <t>EA-E-004506</t>
  </si>
  <si>
    <t>星10個 通常 （106,000円コース）</t>
  </si>
  <si>
    <t>星20個 通常 （212,000円コース）</t>
  </si>
  <si>
    <t>星30個 通常 （318,000円コース）</t>
  </si>
  <si>
    <t>EA-P-011060</t>
  </si>
  <si>
    <t>EA-P-012120</t>
  </si>
  <si>
    <t>EA-P-013180</t>
  </si>
  <si>
    <t>オールコレクション・エピック</t>
  </si>
  <si>
    <t>オールコレクション・メルテア</t>
  </si>
  <si>
    <t>オールコレクション・ステラト</t>
  </si>
  <si>
    <t>オールコレクション・ミケア</t>
  </si>
  <si>
    <t>オールコレクション・ソニエール</t>
  </si>
  <si>
    <t>メンズコレクション・レイブン</t>
  </si>
  <si>
    <t>メンズコレクション・マニピア</t>
  </si>
  <si>
    <t>メンズコレクション・べリシス</t>
  </si>
  <si>
    <t>メンズコレクション・イデン</t>
  </si>
  <si>
    <t>メンズコレクション・ケニー</t>
  </si>
  <si>
    <t>レディスコレクション・ヘブンリ―</t>
  </si>
  <si>
    <t>レディスコレクション・プロマリア</t>
  </si>
  <si>
    <t>レディスコレクション・フロリア</t>
  </si>
  <si>
    <t>レディスコレクション・ロゼット</t>
  </si>
  <si>
    <t>レディスコレクション・トワイライト</t>
  </si>
  <si>
    <t>メルテア（3,300円コース）</t>
  </si>
  <si>
    <t>MA-R-021033</t>
  </si>
  <si>
    <t>メルテア（3,800円コース）</t>
  </si>
  <si>
    <t>MA-R-021038</t>
  </si>
  <si>
    <t>メルテア（4,300円コース）</t>
  </si>
  <si>
    <t>MA-R-021043</t>
  </si>
  <si>
    <t>メルテア（4,800円コース）</t>
  </si>
  <si>
    <t>MA-R-021048</t>
  </si>
  <si>
    <t>メルテア（5,800円コース）</t>
  </si>
  <si>
    <t>MA-R-021058</t>
  </si>
  <si>
    <t>メルテア（8,800円コース）</t>
  </si>
  <si>
    <t>MA-R-021088</t>
  </si>
  <si>
    <t>メルテア（10,800円コース）</t>
  </si>
  <si>
    <t>MA-R-021108</t>
  </si>
  <si>
    <t>ステラト（3,300円コース）</t>
  </si>
  <si>
    <t>MA-R-022033</t>
  </si>
  <si>
    <t>ステラト（3,800円コース）</t>
  </si>
  <si>
    <t>MA-R-022038</t>
  </si>
  <si>
    <t>ステラト（4,300円コース）</t>
  </si>
  <si>
    <t>MA-R-022043</t>
  </si>
  <si>
    <t>ステラト（4,800円コース）</t>
  </si>
  <si>
    <t>MA-R-022048</t>
  </si>
  <si>
    <t>ステラト（5,800円コース）</t>
  </si>
  <si>
    <t>MA-R-022058</t>
  </si>
  <si>
    <t>ステラト（8,800円コース）</t>
  </si>
  <si>
    <t>MA-R-022088</t>
  </si>
  <si>
    <t>ステラト（10,800円コース）</t>
  </si>
  <si>
    <t>MA-R-022108</t>
  </si>
  <si>
    <t>ミケア（3,300円コース）</t>
  </si>
  <si>
    <t>MA-R-023033</t>
  </si>
  <si>
    <t>ミケア（3,800円コース）</t>
  </si>
  <si>
    <t>MA-R-023038</t>
  </si>
  <si>
    <t>ミケア（4,300円コース）</t>
  </si>
  <si>
    <t>MA-R-023043</t>
  </si>
  <si>
    <t>ミケア（4,800円コース）</t>
  </si>
  <si>
    <t>MA-R-023048</t>
  </si>
  <si>
    <t>ミケア（5,800円コース）</t>
  </si>
  <si>
    <t>MA-R-023058</t>
  </si>
  <si>
    <t>ミケア（8,800円コース）</t>
  </si>
  <si>
    <t>MA-R-023088</t>
  </si>
  <si>
    <t>ミケア（10,800円コース）</t>
  </si>
  <si>
    <t>MA-R-023108</t>
  </si>
  <si>
    <t>エピック（3,300円コース）</t>
  </si>
  <si>
    <t>MA-R-024033</t>
  </si>
  <si>
    <t>エピック（3,800円コース）</t>
  </si>
  <si>
    <t>MA-R-024038</t>
  </si>
  <si>
    <t>エピック（4,300円コース）</t>
  </si>
  <si>
    <t>MA-R-024043</t>
  </si>
  <si>
    <t>エピック（4,800円コース）</t>
  </si>
  <si>
    <t>MA-R-024048</t>
  </si>
  <si>
    <t>エピック（5,800円コース）</t>
  </si>
  <si>
    <t>MA-R-024058</t>
  </si>
  <si>
    <t>エピック（8,800円コース）</t>
  </si>
  <si>
    <t>MA-R-024088</t>
  </si>
  <si>
    <t>エピック（10,800円コース）</t>
  </si>
  <si>
    <t>MA-R-024108</t>
  </si>
  <si>
    <t>ソニエール（3,300円コース）</t>
  </si>
  <si>
    <t>MA-R-025033</t>
  </si>
  <si>
    <t>ソニエール（3,800円コース）</t>
  </si>
  <si>
    <t>MA-R-025038</t>
  </si>
  <si>
    <t>ソニエール（4,300円コース）</t>
  </si>
  <si>
    <t>MA-R-025043</t>
  </si>
  <si>
    <t>ソニエール（4,800円コース）</t>
  </si>
  <si>
    <t>MA-R-025048</t>
  </si>
  <si>
    <t>ソニエール（5,800円コース）</t>
  </si>
  <si>
    <t>MA-R-025058</t>
  </si>
  <si>
    <t>ソニエール（8,800円コース）</t>
  </si>
  <si>
    <t>MA-R-025088</t>
  </si>
  <si>
    <t>ソニエール（10,800円コース）</t>
  </si>
  <si>
    <t>MA-R-025108</t>
  </si>
  <si>
    <t>レイブン（3,300円コース）</t>
  </si>
  <si>
    <t>MA-O-021033</t>
  </si>
  <si>
    <t>レイブン（3,800円コース）</t>
  </si>
  <si>
    <t>MA-O-021038</t>
  </si>
  <si>
    <t>レイブン（4,300円コース）</t>
  </si>
  <si>
    <t>MA-O-021043</t>
  </si>
  <si>
    <t>レイブン（4,800円コース）</t>
  </si>
  <si>
    <t>MA-O-021048</t>
  </si>
  <si>
    <t>レイブン（5,800円コース）</t>
  </si>
  <si>
    <t>MA-O-021058</t>
  </si>
  <si>
    <t>マニピア（3,300円コース）</t>
  </si>
  <si>
    <t>MA-O-022033</t>
  </si>
  <si>
    <t>マニピア（3,800円コース）</t>
  </si>
  <si>
    <t>MA-O-022038</t>
  </si>
  <si>
    <t>マニピア（4,300円コース）</t>
  </si>
  <si>
    <t>MA-O-022043</t>
  </si>
  <si>
    <t>マニピア（4,800円コース）</t>
  </si>
  <si>
    <t>MA-O-022048</t>
  </si>
  <si>
    <t>マニピア（5,800円コース）</t>
  </si>
  <si>
    <t>MA-O-022058</t>
  </si>
  <si>
    <t>べリシス（3,300円コース）</t>
  </si>
  <si>
    <t>MA-O-023033</t>
  </si>
  <si>
    <t>べリシス（3,800円コース）</t>
  </si>
  <si>
    <t>MA-O-023038</t>
  </si>
  <si>
    <t>べリシス（4,300円コース）</t>
  </si>
  <si>
    <t>MA-O-023043</t>
  </si>
  <si>
    <t>べリシス（4,800円コース）</t>
  </si>
  <si>
    <t>MA-O-023048</t>
  </si>
  <si>
    <t>べリシス（5,800円コース）</t>
  </si>
  <si>
    <t>MA-O-023058</t>
  </si>
  <si>
    <t>イデン（3,300円コース）</t>
  </si>
  <si>
    <t>MA-O-024033</t>
  </si>
  <si>
    <t>イデン（3,800円コース）</t>
  </si>
  <si>
    <t>MA-O-024038</t>
  </si>
  <si>
    <t>イデン（4,300円コース）</t>
  </si>
  <si>
    <t>MA-O-024043</t>
  </si>
  <si>
    <t>イデン（4,800円コース）</t>
  </si>
  <si>
    <t>MA-O-024048</t>
  </si>
  <si>
    <t>イデン（5,800円コース）</t>
  </si>
  <si>
    <t>MA-O-024058</t>
  </si>
  <si>
    <t>ケニー（3,300円コース）</t>
  </si>
  <si>
    <t>MA-O-025033</t>
  </si>
  <si>
    <t>ケニー（3,800円コース）</t>
  </si>
  <si>
    <t>MA-O-025038</t>
  </si>
  <si>
    <t>ケニー（4,300円コース）</t>
  </si>
  <si>
    <t>MA-O-025043</t>
  </si>
  <si>
    <t>ケニー（4,800円コース）</t>
  </si>
  <si>
    <t>MA-O-025048</t>
  </si>
  <si>
    <t>ケニー（5,800円コース）</t>
  </si>
  <si>
    <t>MA-O-025058</t>
  </si>
  <si>
    <t>ヘブンリ―（3,300円コース）</t>
  </si>
  <si>
    <t>MA-Q-021033</t>
  </si>
  <si>
    <t>ヘブンリ―（3,800円コース）</t>
  </si>
  <si>
    <t>MA-Q-021038</t>
  </si>
  <si>
    <t>ヘブンリ―（4,300円コース）</t>
  </si>
  <si>
    <t>MA-Q-021043</t>
  </si>
  <si>
    <t>ヘブンリ―（4,800円コース）</t>
  </si>
  <si>
    <t>MA-Q-021048</t>
  </si>
  <si>
    <t>ヘブンリ―（5,800円コース）</t>
  </si>
  <si>
    <t>MA-Q-021058</t>
  </si>
  <si>
    <t>プロマリア（3,300円コース）</t>
  </si>
  <si>
    <t>MA-Q-022033</t>
  </si>
  <si>
    <t>プロマリア（3,800円コース）</t>
  </si>
  <si>
    <t>MA-Q-022038</t>
  </si>
  <si>
    <t>プロマリア（4,300円コース）</t>
  </si>
  <si>
    <t>MA-Q-022043</t>
  </si>
  <si>
    <t>プロマリア（4,800円コース）</t>
  </si>
  <si>
    <t>MA-Q-022048</t>
  </si>
  <si>
    <t>プロマリア（5,800円コース）</t>
  </si>
  <si>
    <t>MA-Q-022058</t>
  </si>
  <si>
    <t>フロリア（3,300円コース）</t>
  </si>
  <si>
    <t>MA-Q-023033</t>
  </si>
  <si>
    <t>フロリア（3,800円コース）</t>
  </si>
  <si>
    <t>MA-Q-023038</t>
  </si>
  <si>
    <t>フロリア（4,300円コース）</t>
  </si>
  <si>
    <t>MA-Q-023043</t>
  </si>
  <si>
    <t>フロリア（4,800円コース）</t>
  </si>
  <si>
    <t>MA-Q-023048</t>
  </si>
  <si>
    <t>フロリア（5,800円コース）</t>
  </si>
  <si>
    <t>MA-Q-023058</t>
  </si>
  <si>
    <t>ロゼット（3,300円コース）</t>
  </si>
  <si>
    <t>MA-Q-024033</t>
  </si>
  <si>
    <t>ロゼット（3,800円コース）</t>
  </si>
  <si>
    <t>MA-Q-024038</t>
  </si>
  <si>
    <t>ロゼット（4,300円コース）</t>
  </si>
  <si>
    <t>MA-Q-024043</t>
  </si>
  <si>
    <t>ロゼット（4,800円コース）</t>
  </si>
  <si>
    <t>MA-Q-024048</t>
  </si>
  <si>
    <t>ロゼット（5,800円コース）</t>
  </si>
  <si>
    <t>MA-Q-024058</t>
  </si>
  <si>
    <t>トワイライト（3,300円コース）</t>
  </si>
  <si>
    <t>MA-Q-025033</t>
  </si>
  <si>
    <t>トワイライト（3,800円コース）</t>
  </si>
  <si>
    <t>MA-Q-025038</t>
  </si>
  <si>
    <t>トワイライト（4,300円コース）</t>
  </si>
  <si>
    <t>MA-Q-025043</t>
  </si>
  <si>
    <t>トワイライト（4,800円コース）</t>
  </si>
  <si>
    <t>MA-Q-025048</t>
  </si>
  <si>
    <t>トワイライト（5,800円コース）</t>
  </si>
  <si>
    <t>MA-Q-025058</t>
  </si>
  <si>
    <t>食器＋カタログ</t>
    <phoneticPr fontId="2"/>
  </si>
  <si>
    <t>コリンキー（8,800円コース）</t>
  </si>
  <si>
    <t>SB-B-001088</t>
  </si>
  <si>
    <t>ガーデニア（8,800円コース）</t>
  </si>
  <si>
    <t>SA-A-001088</t>
  </si>
  <si>
    <t>立葵（たちあおい）（8,800円コース）</t>
  </si>
  <si>
    <t>SB-S-001088</t>
  </si>
  <si>
    <t>↑4は不織袋、5は風呂敷のためリボン不可</t>
    <rPh sb="0" eb="3">
      <t>フショクフフロシキフカ</t>
    </rPh>
    <phoneticPr fontId="2"/>
  </si>
  <si>
    <t>みてみて！（3,800円コース）</t>
  </si>
  <si>
    <t>SB-N-001038</t>
  </si>
  <si>
    <t>あそぼ！（5,800円コース）</t>
  </si>
  <si>
    <t>SB-N-001058</t>
  </si>
  <si>
    <t>あのね！（10,800円コース）</t>
  </si>
  <si>
    <t>SB-N-001108</t>
  </si>
  <si>
    <t>だっこ！（20,800円コース）</t>
  </si>
  <si>
    <t>SB-N-001208</t>
  </si>
  <si>
    <t>もっと！（30,800円コース）</t>
  </si>
  <si>
    <t>SB-N-001308</t>
  </si>
  <si>
    <t>クリスマスシール付クリスマスマニフィーク</t>
    <phoneticPr fontId="2"/>
  </si>
  <si>
    <t>クリスマスシール付クリスマスグリーン</t>
    <phoneticPr fontId="2"/>
  </si>
  <si>
    <r>
      <t>※送信後、４８時間経過しても弊社より返信メールが届かない場合は、</t>
    </r>
    <r>
      <rPr>
        <b/>
        <sz val="16"/>
        <color theme="1"/>
        <rFont val="ＭＳ Ｐゴシック"/>
        <family val="2"/>
        <charset val="128"/>
      </rPr>
      <t>0569-26-1892</t>
    </r>
    <r>
      <rPr>
        <sz val="16"/>
        <color indexed="10"/>
        <rFont val="ＭＳ Ｐゴシック"/>
        <family val="2"/>
        <charset val="128"/>
      </rPr>
      <t xml:space="preserve"> までお電話でお問い合わせ下さい。</t>
    </r>
    <rPh sb="1" eb="3">
      <t>ソウシン</t>
    </rPh>
    <rPh sb="3" eb="4">
      <t>ゴ</t>
    </rPh>
    <rPh sb="7" eb="9">
      <t>ジカン</t>
    </rPh>
    <rPh sb="9" eb="11">
      <t>ケイカ</t>
    </rPh>
    <rPh sb="14" eb="16">
      <t>ヘイシャ</t>
    </rPh>
    <rPh sb="18" eb="20">
      <t>ヘンシン</t>
    </rPh>
    <rPh sb="24" eb="25">
      <t>トド</t>
    </rPh>
    <rPh sb="28" eb="30">
      <t>バアイ</t>
    </rPh>
    <rPh sb="57" eb="59">
      <t>レンラク</t>
    </rPh>
    <rPh sb="59" eb="60">
      <t>クダ</t>
    </rPh>
    <phoneticPr fontId="2"/>
  </si>
  <si>
    <r>
      <rPr>
        <b/>
        <u/>
        <sz val="15"/>
        <color theme="9" tint="-0.499984740745262"/>
        <rFont val="ＭＳ Ｐゴシック"/>
        <family val="2"/>
        <charset val="128"/>
      </rPr>
      <t xml:space="preserve">ご記入後、このファイルを保存して閉じた上で、 メールに添付して </t>
    </r>
    <r>
      <rPr>
        <b/>
        <u/>
        <sz val="15"/>
        <color rgb="FFFF0000"/>
        <rFont val="ＭＳ Ｐゴシック"/>
        <family val="2"/>
        <charset val="128"/>
      </rPr>
      <t>shop@myroom.jp</t>
    </r>
    <r>
      <rPr>
        <b/>
        <u/>
        <sz val="15"/>
        <color theme="9" tint="-0.499984740745262"/>
        <rFont val="ＭＳ Ｐゴシック"/>
        <family val="2"/>
        <charset val="128"/>
      </rPr>
      <t xml:space="preserve"> まで送信して下さい。</t>
    </r>
    <r>
      <rPr>
        <b/>
        <u/>
        <sz val="15"/>
        <rFont val="ＭＳ Ｐゴシック"/>
        <family val="2"/>
        <charset val="128"/>
      </rPr>
      <t xml:space="preserve">
</t>
    </r>
    <r>
      <rPr>
        <sz val="14"/>
        <rFont val="ＭＳ Ｐゴシック"/>
        <family val="2"/>
        <charset val="128"/>
      </rPr>
      <t xml:space="preserve">
このファイルで</t>
    </r>
    <r>
      <rPr>
        <sz val="14"/>
        <color indexed="10"/>
        <rFont val="ＭＳ Ｐゴシック"/>
        <family val="2"/>
        <charset val="128"/>
      </rPr>
      <t>40件分まで</t>
    </r>
    <r>
      <rPr>
        <sz val="14"/>
        <rFont val="ＭＳ Ｐゴシック"/>
        <family val="2"/>
        <charset val="128"/>
      </rPr>
      <t xml:space="preserve">ご記入いただけます。41件以上になる場合は、このファイルをコピーしてご利用下さい。
</t>
    </r>
    <r>
      <rPr>
        <sz val="14"/>
        <color indexed="10"/>
        <rFont val="ＭＳ Ｐゴシック"/>
        <family val="2"/>
        <charset val="128"/>
      </rPr>
      <t>※送信後、４８時間経過しても当店より返信メールが届かない場合は、</t>
    </r>
    <r>
      <rPr>
        <b/>
        <sz val="14"/>
        <color theme="1"/>
        <rFont val="ＭＳ Ｐゴシック"/>
        <family val="2"/>
        <charset val="128"/>
      </rPr>
      <t>0569-26-1892</t>
    </r>
    <r>
      <rPr>
        <sz val="14"/>
        <color indexed="10"/>
        <rFont val="ＭＳ Ｐゴシック"/>
        <family val="2"/>
        <charset val="128"/>
      </rPr>
      <t xml:space="preserve"> まで、お電話でお問い合わせ下さい。</t>
    </r>
    <rPh sb="0" eb="171">
      <t>バアイ</t>
    </rPh>
    <phoneticPr fontId="2"/>
  </si>
  <si>
    <t>ウェディングティアラ</t>
  </si>
  <si>
    <t>ウェディングティアラ（ブライダル向け）</t>
  </si>
  <si>
    <t>やさしいみらい</t>
  </si>
  <si>
    <t>のびのびBaby</t>
  </si>
  <si>
    <t>のびのびBaby（ベビー専用）</t>
  </si>
  <si>
    <t>入子菱（いれこびし）（8,800円コース）</t>
  </si>
  <si>
    <t>SB-F-001088</t>
  </si>
  <si>
    <t>シャンパン</t>
    <phoneticPr fontId="2"/>
  </si>
  <si>
    <t>ラベンダー</t>
    <phoneticPr fontId="2"/>
  </si>
  <si>
    <t>エグゼタイムプラチナム（体験型）</t>
  </si>
  <si>
    <t>グルメカタログオーダーギフト</t>
  </si>
  <si>
    <t>せり（5,000円コース）</t>
  </si>
  <si>
    <t>YE-G-001050</t>
  </si>
  <si>
    <t>くぬぎ（6,000円コース）</t>
  </si>
  <si>
    <t>YE-G-001060</t>
  </si>
  <si>
    <t>まつ（7,000円コース）</t>
  </si>
  <si>
    <t>YE-G-001070</t>
  </si>
  <si>
    <t>すいれん（8,000円コース）</t>
  </si>
  <si>
    <t>YE-G-001080</t>
  </si>
  <si>
    <t>ばしょう（9,000円コース）</t>
  </si>
  <si>
    <t>YE-G-001090</t>
  </si>
  <si>
    <t>きんせんか（11,000円コース）</t>
  </si>
  <si>
    <t>YE-G-001110</t>
  </si>
  <si>
    <t>銀行振込（三菱ＵＦＪ銀行）※先払い</t>
    <phoneticPr fontId="2"/>
  </si>
  <si>
    <t>(2) 当店よりご注文内容の確認のメールが届きます。
代金のお支払い方法は、確認メール内でお知らせいたします。</t>
    <rPh sb="4" eb="6">
      <t>トウテン</t>
    </rPh>
    <rPh sb="9" eb="11">
      <t>チュウモン</t>
    </rPh>
    <rPh sb="11" eb="13">
      <t>ナイヨウ</t>
    </rPh>
    <rPh sb="14" eb="16">
      <t>カクニン</t>
    </rPh>
    <rPh sb="21" eb="22">
      <t>トド</t>
    </rPh>
    <rPh sb="27" eb="28">
      <t xml:space="preserve">カク </t>
    </rPh>
    <rPh sb="28" eb="30">
      <t xml:space="preserve">ケッサイ </t>
    </rPh>
    <phoneticPr fontId="2"/>
  </si>
  <si>
    <t xml:space="preserve">(5) お支払いが確認出来次第、出荷日をメールでお知らせさせていただきます。	</t>
    <rPh sb="4" eb="8">
      <t>ギンコウフリコミ</t>
    </rPh>
    <rPh sb="10" eb="12">
      <t>シハラ</t>
    </rPh>
    <rPh sb="14" eb="16">
      <t>バアイ</t>
    </rPh>
    <rPh sb="18" eb="20">
      <t>シテイ</t>
    </rPh>
    <rPh sb="21" eb="23">
      <t>コウザ</t>
    </rPh>
    <rPh sb="25" eb="27">
      <t>ニュウキン</t>
    </rPh>
    <rPh sb="27" eb="28">
      <t>ネガ</t>
    </rPh>
    <phoneticPr fontId="2"/>
  </si>
  <si>
    <t>(4) 有料の写真入りカスタムカバーをご指定いただいた場合は、こちらのページから写真を送って下さい。 ⇒ https://www.myroom.jp/cataloggift/coverform/</t>
    <rPh sb="4" eb="8">
      <t>ギンコウフリコミ</t>
    </rPh>
    <rPh sb="10" eb="12">
      <t>シハラ</t>
    </rPh>
    <rPh sb="14" eb="16">
      <t>バアイ</t>
    </rPh>
    <rPh sb="18" eb="20">
      <t>シテイ</t>
    </rPh>
    <rPh sb="21" eb="23">
      <t>コウザ</t>
    </rPh>
    <rPh sb="25" eb="27">
      <t>ニュウキン</t>
    </rPh>
    <rPh sb="27" eb="28">
      <t>ネガ</t>
    </rPh>
    <phoneticPr fontId="2"/>
  </si>
  <si>
    <t>(3) 有料の写真入りカスタムカードをご指定いただいた場合は、こちらのページから写真を送って下さい。 ⇒ https://www.myroom.jp/cataloggift/cardform/</t>
    <rPh sb="4" eb="6">
      <t>ユウリョウ</t>
    </rPh>
    <rPh sb="7" eb="10">
      <t>シャシンイ</t>
    </rPh>
    <rPh sb="20" eb="22">
      <t>シテイ</t>
    </rPh>
    <rPh sb="27" eb="29">
      <t>バアイ</t>
    </rPh>
    <rPh sb="40" eb="42">
      <t>シャシン</t>
    </rPh>
    <rPh sb="43" eb="44">
      <t>オク</t>
    </rPh>
    <rPh sb="46" eb="47">
      <t>クダ</t>
    </rPh>
    <phoneticPr fontId="2"/>
  </si>
  <si>
    <t>※ご注文内容の修正・変更等がございましたら早めにお知らせ願います。</t>
  </si>
  <si>
    <t>真っ赤なトマト（1,500円コース）</t>
  </si>
  <si>
    <t>AA-Y-004015</t>
  </si>
  <si>
    <t>青いブルーベリー（2,000円コース）</t>
  </si>
  <si>
    <t>AA-Y-004020</t>
  </si>
  <si>
    <t>黄色いレモン（3,000円コース）</t>
  </si>
  <si>
    <t>AA-Y-004030</t>
  </si>
  <si>
    <t>緑のえだまめ（5,000円コース）</t>
  </si>
  <si>
    <t>AA-Y-004050</t>
  </si>
  <si>
    <t>紫のなす（10,000円コース）</t>
  </si>
  <si>
    <t>AA-Y-004100</t>
  </si>
  <si>
    <t>チャイ（3,000円コース）</t>
  </si>
  <si>
    <t>AA-M-002030</t>
  </si>
  <si>
    <t>ルイボス（4,000円コース）</t>
  </si>
  <si>
    <t>AA-M-002040</t>
  </si>
  <si>
    <t>アールグレイ（5,000円コース）</t>
  </si>
  <si>
    <t>AA-M-002050</t>
  </si>
  <si>
    <t>3品選べるコース（1,900円コース）</t>
  </si>
  <si>
    <t>AA-P-002019</t>
  </si>
  <si>
    <t>5品選べるコース（2,200円コース）</t>
  </si>
  <si>
    <t>AA-P-002022</t>
  </si>
  <si>
    <t>7品選べるコース（2,800円コース）</t>
  </si>
  <si>
    <t>AA-P-002028</t>
  </si>
  <si>
    <t>9品選べるコース（3,300円コース）</t>
  </si>
  <si>
    <t>AA-P-002033</t>
  </si>
  <si>
    <t>不要</t>
    <rPh sb="0" eb="2">
      <t xml:space="preserve">フヨウ </t>
    </rPh>
    <phoneticPr fontId="2"/>
  </si>
  <si>
    <t>ホワイト（110円）</t>
  </si>
  <si>
    <t>ブラウン（110円）</t>
  </si>
  <si>
    <t>レッド（110円）</t>
  </si>
  <si>
    <t>ピンク（110円）</t>
  </si>
  <si>
    <t>オレンジ（110円）</t>
  </si>
  <si>
    <t>イエロー（110円）</t>
  </si>
  <si>
    <t>グリーン（110円）</t>
  </si>
  <si>
    <t>ブルー（110円）</t>
  </si>
  <si>
    <t>ラベンダー（110円）</t>
  </si>
  <si>
    <t>シャンパン（110円）</t>
  </si>
  <si>
    <t>桃色（110円）</t>
  </si>
  <si>
    <t>柿色（110円）</t>
  </si>
  <si>
    <t>抹茶（110円）</t>
  </si>
  <si>
    <t>藍色（110円）</t>
  </si>
  <si>
    <t>【110円】クラフトベージュバッグ</t>
  </si>
  <si>
    <t>【220円】アサギバッグ</t>
  </si>
  <si>
    <t>【220円】ディープエンジバッグ</t>
  </si>
  <si>
    <t>【220円】シロバッグ</t>
  </si>
  <si>
    <t>【220円】シコンバッグ</t>
  </si>
  <si>
    <t>写真入り／ロゴ入りオリジナルカード【990円】</t>
  </si>
  <si>
    <t>【440円】引出物用手提げ袋　ホワイト</t>
  </si>
  <si>
    <t>【440円】引出物用手提げ袋　ブルー</t>
  </si>
  <si>
    <t>↑リボンの単価（110円）</t>
    <rPh sb="5" eb="7">
      <t xml:space="preserve">タンカ </t>
    </rPh>
    <rPh sb="11" eb="12">
      <t xml:space="preserve">エｎ </t>
    </rPh>
    <phoneticPr fontId="2"/>
  </si>
  <si>
    <t>↑カバーの単価（1980円）</t>
    <rPh sb="5" eb="7">
      <t xml:space="preserve">タンカ </t>
    </rPh>
    <rPh sb="13" eb="14">
      <t xml:space="preserve">エｎ </t>
    </rPh>
    <phoneticPr fontId="2"/>
  </si>
  <si>
    <t>コンビニ(セイコーマート)※先払い</t>
    <phoneticPr fontId="2"/>
  </si>
  <si>
    <t>つづれ織り</t>
  </si>
  <si>
    <t>フウビ青</t>
  </si>
  <si>
    <t>マイルーム包装紙（ホワイト）</t>
  </si>
  <si>
    <t>マイルーム包装紙（ボタニカル）</t>
  </si>
  <si>
    <t>マイルーム包装紙（フローラル）</t>
  </si>
  <si>
    <t>マイルーム包装紙（フォレスト）</t>
  </si>
  <si>
    <t>マイルーム包装紙（レンコン）</t>
  </si>
  <si>
    <t>マイルーム包装紙（お花見）</t>
  </si>
  <si>
    <t>マイルーム包装紙（ドロップリーフ）</t>
  </si>
  <si>
    <t>マイルーム包装紙（スプリング）</t>
  </si>
  <si>
    <t>フルール</t>
  </si>
  <si>
    <t>Part4無期限・コラージュ版 （35,100円コース）</t>
  </si>
  <si>
    <t>Part4無期限・夫婦版 （35,100円コース）</t>
  </si>
  <si>
    <t>Part5無期限・コラージュ版 （55,100円コース）</t>
  </si>
  <si>
    <t>Part5無期限・夫婦版 （55,100円コース）</t>
  </si>
  <si>
    <t>星10個無期限 （110,500円コース）</t>
  </si>
  <si>
    <t>星20個無期限 （216,500円コース）</t>
  </si>
  <si>
    <t>星30個無期限 （322,500円コース）</t>
  </si>
  <si>
    <t>価格</t>
    <rPh sb="0" eb="2">
      <t xml:space="preserve">カカク </t>
    </rPh>
    <phoneticPr fontId="2"/>
  </si>
  <si>
    <t>パール（5,200円コース）</t>
  </si>
  <si>
    <t>DF-F-001052</t>
  </si>
  <si>
    <t>桜（さくら）（5,000円コース）</t>
  </si>
  <si>
    <t>UN-A-001050</t>
  </si>
  <si>
    <t>栞（しおり）（6,000円コース）</t>
  </si>
  <si>
    <t>UN-A-001060</t>
  </si>
  <si>
    <t>棗（なつめ）（7,000円コース）</t>
  </si>
  <si>
    <t>UN-A-001070</t>
  </si>
  <si>
    <t>椛（もみじ）（9,000円コース）</t>
  </si>
  <si>
    <t>UN-A-001090</t>
  </si>
  <si>
    <t>梢（こずえ）（11,000円コース）</t>
  </si>
  <si>
    <t>UN-A-001110</t>
  </si>
  <si>
    <t>梓（あずさ）（16,000円コース）</t>
  </si>
  <si>
    <t>UN-A-001160</t>
  </si>
  <si>
    <t>椋（りょう）（21,000円コース）</t>
  </si>
  <si>
    <t>UN-A-001210</t>
  </si>
  <si>
    <t>樹（いつき）（26,000円コース）</t>
  </si>
  <si>
    <t>UN-A-001260</t>
  </si>
  <si>
    <t>柊（ひいらぎ）（31,000円コース）</t>
  </si>
  <si>
    <t>UN-A-001310</t>
  </si>
  <si>
    <t>桐（きり）（51,000円コース）</t>
  </si>
  <si>
    <t>UN-A-001510</t>
  </si>
  <si>
    <t>梛（なぎ）（101,000円コース）</t>
  </si>
  <si>
    <t>UN-A-001010</t>
  </si>
  <si>
    <t>櫂（かい）（201,000円コース）</t>
  </si>
  <si>
    <t>UN-A-002010</t>
  </si>
  <si>
    <t>ロマネスコ（12,800円コース）</t>
  </si>
  <si>
    <t>SB-B-001128</t>
  </si>
  <si>
    <t>ポインセチア（12,800円コース）</t>
  </si>
  <si>
    <t>SA-A-001128</t>
  </si>
  <si>
    <t>ベルビュー（21,000円コース）</t>
  </si>
  <si>
    <t>YF-L-001210</t>
  </si>
  <si>
    <t>ロイヤル（31,000円コース）</t>
  </si>
  <si>
    <t>YF-L-001310</t>
  </si>
  <si>
    <t>雪ノ下（ゆきのした）（12,800円コース）</t>
  </si>
  <si>
    <t>SB-S-001128</t>
  </si>
  <si>
    <t>終了</t>
    <rPh sb="0" eb="2">
      <t xml:space="preserve">シュウリョウ </t>
    </rPh>
    <phoneticPr fontId="2"/>
  </si>
  <si>
    <t>HARMONICK e-book</t>
    <phoneticPr fontId="2"/>
  </si>
  <si>
    <t>HAFコース（2,700円コース）</t>
  </si>
  <si>
    <t>HC-A-001027</t>
  </si>
  <si>
    <t>HAAコース（3,200円コース）</t>
  </si>
  <si>
    <t>HC-A-001032</t>
  </si>
  <si>
    <t>HAGコース（3,700円コース）</t>
  </si>
  <si>
    <t>HC-A-001037</t>
  </si>
  <si>
    <t>HATコース（4,200円コース）</t>
  </si>
  <si>
    <t>HC-A-001042</t>
  </si>
  <si>
    <t>HARコース（4,700円コース）</t>
  </si>
  <si>
    <t>HC-A-001047</t>
  </si>
  <si>
    <t>HACコース（5,700円コース）</t>
  </si>
  <si>
    <t>HC-A-001057</t>
  </si>
  <si>
    <t>HAIコース（6,700円コース）</t>
  </si>
  <si>
    <t>HC-A-001067</t>
  </si>
  <si>
    <t>HAHコース（7,700円コース）</t>
  </si>
  <si>
    <t>HC-A-001077</t>
  </si>
  <si>
    <t>HAPコース（8,700円コース）</t>
  </si>
  <si>
    <t>HC-A-001087</t>
  </si>
  <si>
    <t>HAKコース（10,700円コース）</t>
  </si>
  <si>
    <t>HC-A-001107</t>
  </si>
  <si>
    <t>HAUコース（12,700円コース）</t>
  </si>
  <si>
    <t>HC-A-001127</t>
  </si>
  <si>
    <t>HALコース（15,700円コース）</t>
  </si>
  <si>
    <t>HC-A-001157</t>
  </si>
  <si>
    <t>HABコース（20,700円コース）</t>
  </si>
  <si>
    <t>HC-A-001207</t>
  </si>
  <si>
    <t>HASコース（25,700円コース）</t>
  </si>
  <si>
    <t>HC-A-001257</t>
  </si>
  <si>
    <t>HAOコース（30,700円コース）</t>
  </si>
  <si>
    <t>HC-A-001307</t>
  </si>
  <si>
    <t>HAJコース（50,700円コース）</t>
  </si>
  <si>
    <t>HC-A-001507</t>
  </si>
  <si>
    <t>ベビーセレクト（ベビー専用）</t>
    <phoneticPr fontId="2"/>
  </si>
  <si>
    <t>エルフ ピンク（5,000円コース）</t>
  </si>
  <si>
    <t>MA-K-031050</t>
  </si>
  <si>
    <t>エルフ アイボリ（5,000円コース）</t>
  </si>
  <si>
    <t>MA-K-032050</t>
  </si>
  <si>
    <t>エルフ ミント（5,000円コース）</t>
  </si>
  <si>
    <t>MA-K-033050</t>
  </si>
  <si>
    <t>セピア ピンク（10,000円コース）</t>
  </si>
  <si>
    <t>MA-K-031100</t>
  </si>
  <si>
    <t>セピア アイボリ（10,000円コース）</t>
  </si>
  <si>
    <t>MA-K-032100</t>
  </si>
  <si>
    <t>セピア ミント（10,000円コース）</t>
  </si>
  <si>
    <t>MA-K-033100</t>
  </si>
  <si>
    <t>ピアノ（1,500円コース）</t>
  </si>
  <si>
    <t>DC-C-003015</t>
  </si>
  <si>
    <t>モデラート（2,000円コース）</t>
  </si>
  <si>
    <t>DC-C-003020</t>
  </si>
  <si>
    <t>フォルテシモ（2,500円コース）</t>
  </si>
  <si>
    <t>DC-C-003025</t>
  </si>
  <si>
    <t>1回お届けコース（6,000円コース）</t>
  </si>
  <si>
    <t>SC-C-001060</t>
  </si>
  <si>
    <t>2回お届けコース（11,000円コース）</t>
  </si>
  <si>
    <t>SC-C-001110</t>
  </si>
  <si>
    <t>3回お届けコース（16,000円コース）</t>
  </si>
  <si>
    <t>SC-C-001160</t>
  </si>
  <si>
    <t>4回お届けコース（21,000円コース）</t>
  </si>
  <si>
    <t>SC-C-001210</t>
  </si>
  <si>
    <t>5回お届けコース（26,000円コース）</t>
  </si>
  <si>
    <t>SC-C-001260</t>
  </si>
  <si>
    <t>6回お届けコース（31,000円コース）</t>
  </si>
  <si>
    <t>SC-C-001310</t>
  </si>
  <si>
    <t>7回お届けコース（36,000円コース）</t>
  </si>
  <si>
    <t>SC-C-001360</t>
  </si>
  <si>
    <t>8回お届けコース（41,000円コース）</t>
  </si>
  <si>
    <t>SC-C-001410</t>
  </si>
  <si>
    <t>9回お届けコース（46,000円コース）</t>
  </si>
  <si>
    <t>SC-C-001460</t>
  </si>
  <si>
    <t>10回お届けコース（51,000円コース）</t>
  </si>
  <si>
    <t>SC-C-001510</t>
  </si>
  <si>
    <t>11回お届けコース（56,000円コース）</t>
  </si>
  <si>
    <t>SC-C-001560</t>
  </si>
  <si>
    <t>12回お届けコース（61,000円コース）</t>
  </si>
  <si>
    <t>SC-C-001610</t>
  </si>
  <si>
    <t>知多農家さんの食卓</t>
  </si>
  <si>
    <t>ふわふわコース（20,800円コース）</t>
  </si>
  <si>
    <t>HA-E-001208</t>
  </si>
  <si>
    <t>すやすやコース（30,800円コース）</t>
  </si>
  <si>
    <t>HA-E-001308</t>
  </si>
  <si>
    <t>JTB ありがとうプレミアム</t>
    <phoneticPr fontId="2"/>
  </si>
  <si>
    <t>JTB ありがとうプレミアム〔体験型）</t>
    <phoneticPr fontId="2"/>
  </si>
  <si>
    <t>JTOコース（30,800円コース）</t>
  </si>
  <si>
    <t>HA-T-021308</t>
  </si>
  <si>
    <t>JTJコース（50,800円コース）</t>
  </si>
  <si>
    <t>HA-T-022508</t>
  </si>
  <si>
    <t>JTXコース（70,800円コース）</t>
  </si>
  <si>
    <t>HA-T-023708</t>
  </si>
  <si>
    <t>JTDコース（100,800円コース）</t>
  </si>
  <si>
    <t>HA-T-024008</t>
  </si>
  <si>
    <t>風呂敷(990円)</t>
    <rPh sb="0" eb="3">
      <t>フロシキ</t>
    </rPh>
    <rPh sb="7" eb="8">
      <t>エン</t>
    </rPh>
    <phoneticPr fontId="2"/>
  </si>
  <si>
    <t>風呂敷【990円】</t>
    <rPh sb="0" eb="3">
      <t>フロシキ</t>
    </rPh>
    <rPh sb="7" eb="8">
      <t>エン</t>
    </rPh>
    <phoneticPr fontId="3"/>
  </si>
  <si>
    <r>
      <t>MyRoom カタログギフト専用 ご注文シート</t>
    </r>
    <r>
      <rPr>
        <b/>
        <sz val="10"/>
        <color indexed="9"/>
        <rFont val="ＭＳ ゴシック"/>
        <family val="2"/>
        <charset val="128"/>
      </rPr>
      <t xml:space="preserve"> </t>
    </r>
    <r>
      <rPr>
        <b/>
        <sz val="12"/>
        <color indexed="9"/>
        <rFont val="ＭＳ ゴシック"/>
        <family val="2"/>
        <charset val="128"/>
      </rPr>
      <t>Ver.13.99</t>
    </r>
    <rPh sb="14" eb="16">
      <t>センヨウ</t>
    </rPh>
    <rPh sb="18" eb="20">
      <t>チュウモンヒョウ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</si>
</sst>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&quot;¥&quot;#,##0;[Red]&quot;¥&quot;#,##0"/>
    <numFmt numFmtId="178" formatCode="0_ "/>
    <numFmt numFmtId="179" formatCode="0&quot;冊&quot;"/>
  </numFmts>
  <fonts count="55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Osaka"/>
      <family val="2"/>
      <charset val="128"/>
    </font>
    <font>
      <u/>
      <sz val="11"/>
      <color indexed="12"/>
      <name val="ＭＳ Ｐゴシック"/>
      <family val="2"/>
      <charset val="128"/>
    </font>
    <font>
      <sz val="10"/>
      <name val="ＭＳ Ｐゴシック"/>
      <family val="2"/>
      <charset val="128"/>
    </font>
    <font>
      <sz val="10"/>
      <name val="ＭＳ ゴシック"/>
      <family val="2"/>
      <charset val="128"/>
    </font>
    <font>
      <sz val="9"/>
      <name val="ＭＳ ゴシック"/>
      <family val="2"/>
      <charset val="128"/>
    </font>
    <font>
      <sz val="10"/>
      <color indexed="10"/>
      <name val="ＭＳ Ｐゴシック"/>
      <family val="2"/>
      <charset val="128"/>
    </font>
    <font>
      <u/>
      <sz val="10"/>
      <color indexed="12"/>
      <name val="ＭＳ Ｐゴシック"/>
      <family val="2"/>
      <charset val="128"/>
    </font>
    <font>
      <sz val="14"/>
      <color indexed="1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color indexed="10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4"/>
      <color indexed="16"/>
      <name val="ＭＳ 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b/>
      <sz val="18"/>
      <color indexed="9"/>
      <name val="ＭＳ ゴシック"/>
      <family val="2"/>
      <charset val="128"/>
    </font>
    <font>
      <sz val="11"/>
      <name val="ＭＳ Ｐゴシック"/>
      <family val="2"/>
      <charset val="128"/>
    </font>
    <font>
      <u/>
      <sz val="12"/>
      <color indexed="12"/>
      <name val="ＭＳ Ｐゴシック"/>
      <family val="2"/>
      <charset val="128"/>
    </font>
    <font>
      <u/>
      <sz val="16"/>
      <color indexed="12"/>
      <name val="ＭＳ Ｐゴシック"/>
      <family val="2"/>
      <charset val="128"/>
    </font>
    <font>
      <sz val="14"/>
      <color indexed="9"/>
      <name val="ＭＳ Ｐゴシック"/>
      <family val="2"/>
      <charset val="128"/>
    </font>
    <font>
      <sz val="14"/>
      <color indexed="9"/>
      <name val="ＭＳ ゴシック"/>
      <family val="2"/>
      <charset val="128"/>
    </font>
    <font>
      <u/>
      <sz val="18"/>
      <color indexed="9"/>
      <name val="ＭＳ Ｐゴシック"/>
      <family val="2"/>
      <charset val="128"/>
    </font>
    <font>
      <sz val="18"/>
      <name val="ＭＳ Ｐゴシック"/>
      <family val="2"/>
      <charset val="128"/>
    </font>
    <font>
      <sz val="16"/>
      <color indexed="10"/>
      <name val="ＭＳ Ｐゴシック"/>
      <family val="2"/>
      <charset val="128"/>
    </font>
    <font>
      <sz val="10"/>
      <color indexed="9"/>
      <name val="ＭＳ Ｐゴシック"/>
      <family val="2"/>
      <charset val="128"/>
    </font>
    <font>
      <b/>
      <sz val="10"/>
      <color indexed="9"/>
      <name val="ＭＳ ゴシック"/>
      <family val="2"/>
      <charset val="128"/>
    </font>
    <font>
      <sz val="16"/>
      <name val="ＭＳ Ｐゴシック"/>
      <family val="2"/>
      <charset val="128"/>
    </font>
    <font>
      <u/>
      <sz val="14"/>
      <color indexed="12"/>
      <name val="ＭＳ Ｐゴシック"/>
      <family val="2"/>
      <charset val="128"/>
    </font>
    <font>
      <sz val="10"/>
      <color indexed="9"/>
      <name val="ＭＳ ゴシック"/>
      <family val="2"/>
      <charset val="128"/>
    </font>
    <font>
      <b/>
      <sz val="12"/>
      <color indexed="9"/>
      <name val="ＭＳ ゴシック"/>
      <family val="2"/>
      <charset val="128"/>
    </font>
    <font>
      <sz val="11"/>
      <color indexed="9"/>
      <name val="ＭＳ Ｐゴシック"/>
      <family val="2"/>
      <charset val="128"/>
    </font>
    <font>
      <sz val="14"/>
      <color indexed="20"/>
      <name val="ＭＳ Ｐゴシック"/>
      <family val="2"/>
      <charset val="128"/>
    </font>
    <font>
      <b/>
      <u/>
      <sz val="16"/>
      <color indexed="10"/>
      <name val="ＭＳ Ｐゴシック"/>
      <family val="2"/>
      <charset val="128"/>
    </font>
    <font>
      <sz val="12"/>
      <color indexed="9"/>
      <name val="ＭＳ Ｐゴシック"/>
      <family val="2"/>
      <charset val="128"/>
    </font>
    <font>
      <sz val="6"/>
      <name val="ヒラギノ角ゴ Pro W3"/>
      <family val="2"/>
      <charset val="128"/>
    </font>
    <font>
      <sz val="11"/>
      <color indexed="8"/>
      <name val="-webkit-standard"/>
      <family val="2"/>
      <charset val="128"/>
    </font>
    <font>
      <u/>
      <sz val="11"/>
      <color indexed="20"/>
      <name val="ＭＳ Ｐゴシック"/>
      <family val="2"/>
      <charset val="128"/>
    </font>
    <font>
      <sz val="10"/>
      <color indexed="12"/>
      <name val="ＭＳ Ｐゴシック"/>
      <family val="2"/>
      <charset val="128"/>
    </font>
    <font>
      <u/>
      <sz val="11"/>
      <color indexed="55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0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u/>
      <sz val="15"/>
      <color theme="9" tint="-0.499984740745262"/>
      <name val="ＭＳ Ｐゴシック"/>
      <family val="2"/>
      <charset val="128"/>
    </font>
    <font>
      <b/>
      <u/>
      <sz val="15"/>
      <color rgb="FFFF0000"/>
      <name val="ＭＳ Ｐゴシック"/>
      <family val="2"/>
      <charset val="128"/>
    </font>
    <font>
      <b/>
      <u/>
      <sz val="15"/>
      <name val="ＭＳ Ｐゴシック"/>
      <family val="2"/>
      <charset val="128"/>
    </font>
    <font>
      <b/>
      <sz val="14"/>
      <color theme="1"/>
      <name val="ＭＳ Ｐゴシック"/>
      <family val="2"/>
      <charset val="128"/>
    </font>
    <font>
      <b/>
      <sz val="16"/>
      <color theme="1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mediumGray"/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auto="1"/>
      </patternFill>
    </fill>
  </fills>
  <borders count="8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ck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06">
    <xf numFmtId="0" fontId="0" fillId="0" borderId="0" xfId="0"/>
    <xf numFmtId="0" fontId="5" fillId="0" borderId="0" xfId="0" applyFont="1"/>
    <xf numFmtId="0" fontId="5" fillId="2" borderId="2" xfId="0" applyFont="1" applyFill="1" applyBorder="1"/>
    <xf numFmtId="0" fontId="5" fillId="3" borderId="2" xfId="0" applyFont="1" applyFill="1" applyBorder="1"/>
    <xf numFmtId="0" fontId="5" fillId="4" borderId="2" xfId="0" applyFont="1" applyFill="1" applyBorder="1"/>
    <xf numFmtId="0" fontId="5" fillId="5" borderId="2" xfId="0" applyFont="1" applyFill="1" applyBorder="1"/>
    <xf numFmtId="0" fontId="5" fillId="6" borderId="2" xfId="0" applyFont="1" applyFill="1" applyBorder="1"/>
    <xf numFmtId="0" fontId="5" fillId="7" borderId="2" xfId="0" applyFont="1" applyFill="1" applyBorder="1"/>
    <xf numFmtId="49" fontId="7" fillId="5" borderId="2" xfId="0" applyNumberFormat="1" applyFont="1" applyFill="1" applyBorder="1" applyAlignment="1">
      <alignment horizontal="center"/>
    </xf>
    <xf numFmtId="0" fontId="5" fillId="8" borderId="2" xfId="0" applyFont="1" applyFill="1" applyBorder="1"/>
    <xf numFmtId="0" fontId="5" fillId="0" borderId="2" xfId="0" applyFont="1" applyBorder="1"/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textRotation="255"/>
      <protection hidden="1"/>
    </xf>
    <xf numFmtId="0" fontId="5" fillId="9" borderId="1" xfId="0" applyFont="1" applyFill="1" applyBorder="1" applyAlignment="1" applyProtection="1">
      <alignment horizontal="center" vertical="center"/>
      <protection hidden="1"/>
    </xf>
    <xf numFmtId="0" fontId="5" fillId="9" borderId="4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9" borderId="6" xfId="0" applyFont="1" applyFill="1" applyBorder="1" applyAlignment="1" applyProtection="1">
      <alignment horizontal="center" vertical="center"/>
      <protection hidden="1"/>
    </xf>
    <xf numFmtId="0" fontId="5" fillId="9" borderId="7" xfId="0" applyFont="1" applyFill="1" applyBorder="1" applyAlignment="1" applyProtection="1">
      <alignment horizontal="center" vertical="center"/>
      <protection hidden="1"/>
    </xf>
    <xf numFmtId="0" fontId="5" fillId="8" borderId="8" xfId="0" applyFont="1" applyFill="1" applyBorder="1" applyAlignment="1" applyProtection="1">
      <alignment horizontal="center" vertical="center"/>
      <protection hidden="1"/>
    </xf>
    <xf numFmtId="0" fontId="5" fillId="8" borderId="9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177" fontId="10" fillId="2" borderId="10" xfId="0" applyNumberFormat="1" applyFont="1" applyFill="1" applyBorder="1" applyAlignment="1" applyProtection="1">
      <alignment horizontal="right" vertical="center"/>
      <protection hidden="1"/>
    </xf>
    <xf numFmtId="0" fontId="5" fillId="3" borderId="11" xfId="0" applyFont="1" applyFill="1" applyBorder="1" applyAlignment="1" applyProtection="1">
      <alignment horizontal="right" vertical="center"/>
      <protection hidden="1"/>
    </xf>
    <xf numFmtId="177" fontId="10" fillId="2" borderId="12" xfId="0" applyNumberFormat="1" applyFont="1" applyFill="1" applyBorder="1" applyAlignment="1" applyProtection="1">
      <alignment horizontal="right" vertical="center"/>
      <protection hidden="1"/>
    </xf>
    <xf numFmtId="0" fontId="5" fillId="3" borderId="13" xfId="0" applyFont="1" applyFill="1" applyBorder="1" applyAlignment="1" applyProtection="1">
      <alignment horizontal="right" vertical="center"/>
      <protection hidden="1"/>
    </xf>
    <xf numFmtId="177" fontId="10" fillId="2" borderId="14" xfId="0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left" vertical="center" indent="1"/>
      <protection hidden="1"/>
    </xf>
    <xf numFmtId="0" fontId="5" fillId="8" borderId="2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left"/>
    </xf>
    <xf numFmtId="0" fontId="5" fillId="8" borderId="15" xfId="0" applyFont="1" applyFill="1" applyBorder="1" applyAlignment="1" applyProtection="1">
      <alignment horizontal="center" vertical="center"/>
      <protection hidden="1"/>
    </xf>
    <xf numFmtId="6" fontId="14" fillId="2" borderId="6" xfId="0" applyNumberFormat="1" applyFont="1" applyFill="1" applyBorder="1" applyAlignment="1" applyProtection="1">
      <alignment vertical="center" wrapText="1"/>
      <protection hidden="1"/>
    </xf>
    <xf numFmtId="0" fontId="5" fillId="9" borderId="0" xfId="0" applyFont="1" applyFill="1" applyAlignment="1" applyProtection="1">
      <alignment horizontal="center" vertical="center"/>
      <protection hidden="1"/>
    </xf>
    <xf numFmtId="0" fontId="16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16" fillId="0" borderId="0" xfId="0" applyFont="1"/>
    <xf numFmtId="0" fontId="5" fillId="10" borderId="0" xfId="0" applyFont="1" applyFill="1" applyAlignment="1" applyProtection="1">
      <alignment vertical="center"/>
      <protection hidden="1"/>
    </xf>
    <xf numFmtId="0" fontId="5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Alignment="1" applyProtection="1">
      <alignment vertical="center"/>
      <protection hidden="1"/>
    </xf>
    <xf numFmtId="0" fontId="12" fillId="10" borderId="0" xfId="0" applyFont="1" applyFill="1" applyAlignment="1" applyProtection="1">
      <alignment horizontal="right" vertical="center"/>
      <protection hidden="1"/>
    </xf>
    <xf numFmtId="0" fontId="12" fillId="10" borderId="0" xfId="0" applyFont="1" applyFill="1" applyAlignment="1" applyProtection="1">
      <alignment horizontal="left" vertical="center"/>
      <protection hidden="1"/>
    </xf>
    <xf numFmtId="6" fontId="14" fillId="2" borderId="15" xfId="0" applyNumberFormat="1" applyFont="1" applyFill="1" applyBorder="1" applyAlignment="1" applyProtection="1">
      <alignment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>
      <alignment horizontal="center" vertical="center"/>
    </xf>
    <xf numFmtId="177" fontId="14" fillId="2" borderId="6" xfId="2" applyNumberFormat="1" applyFont="1" applyFill="1" applyBorder="1" applyAlignment="1" applyProtection="1">
      <alignment vertical="center" wrapText="1"/>
      <protection hidden="1"/>
    </xf>
    <xf numFmtId="0" fontId="5" fillId="9" borderId="9" xfId="0" applyFont="1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right" vertical="center"/>
    </xf>
    <xf numFmtId="0" fontId="16" fillId="0" borderId="0" xfId="0" applyFont="1" applyAlignment="1" applyProtection="1">
      <alignment vertical="center"/>
      <protection hidden="1"/>
    </xf>
    <xf numFmtId="0" fontId="7" fillId="5" borderId="2" xfId="0" applyFont="1" applyFill="1" applyBorder="1"/>
    <xf numFmtId="49" fontId="7" fillId="5" borderId="2" xfId="0" applyNumberFormat="1" applyFont="1" applyFill="1" applyBorder="1" applyAlignment="1">
      <alignment horizontal="center" wrapText="1"/>
    </xf>
    <xf numFmtId="0" fontId="7" fillId="5" borderId="21" xfId="0" applyFont="1" applyFill="1" applyBorder="1"/>
    <xf numFmtId="0" fontId="7" fillId="3" borderId="21" xfId="0" applyFont="1" applyFill="1" applyBorder="1"/>
    <xf numFmtId="0" fontId="16" fillId="0" borderId="0" xfId="0" applyFont="1" applyAlignment="1">
      <alignment vertical="center"/>
    </xf>
    <xf numFmtId="0" fontId="16" fillId="10" borderId="0" xfId="0" applyFont="1" applyFill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16" fillId="10" borderId="0" xfId="0" applyFont="1" applyFill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10" borderId="0" xfId="0" applyFont="1" applyFill="1" applyAlignment="1" applyProtection="1">
      <alignment horizontal="left" vertical="top"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19" fillId="11" borderId="22" xfId="1" applyFont="1" applyFill="1" applyBorder="1" applyAlignment="1" applyProtection="1">
      <alignment vertical="center"/>
    </xf>
    <xf numFmtId="0" fontId="21" fillId="12" borderId="22" xfId="0" applyFont="1" applyFill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vertical="center"/>
      <protection hidden="1"/>
    </xf>
    <xf numFmtId="0" fontId="5" fillId="13" borderId="2" xfId="0" applyFont="1" applyFill="1" applyBorder="1"/>
    <xf numFmtId="49" fontId="5" fillId="0" borderId="1" xfId="0" applyNumberFormat="1" applyFont="1" applyBorder="1" applyAlignment="1" applyProtection="1">
      <alignment vertical="center"/>
      <protection locked="0"/>
    </xf>
    <xf numFmtId="49" fontId="5" fillId="8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top"/>
    </xf>
    <xf numFmtId="0" fontId="12" fillId="10" borderId="0" xfId="0" applyFont="1" applyFill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left" vertical="center" indent="1"/>
      <protection hidden="1"/>
    </xf>
    <xf numFmtId="0" fontId="4" fillId="11" borderId="22" xfId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  <protection hidden="1"/>
    </xf>
    <xf numFmtId="0" fontId="26" fillId="0" borderId="22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9" xfId="0" applyFont="1" applyBorder="1" applyAlignment="1" applyProtection="1">
      <alignment horizontal="left" vertical="top" wrapText="1" shrinkToFit="1"/>
      <protection hidden="1"/>
    </xf>
    <xf numFmtId="0" fontId="0" fillId="0" borderId="23" xfId="0" applyBorder="1" applyAlignment="1">
      <alignment horizontal="left" vertical="top" wrapText="1" shrinkToFit="1"/>
    </xf>
    <xf numFmtId="0" fontId="26" fillId="1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26" fillId="10" borderId="0" xfId="0" applyFont="1" applyFill="1" applyAlignment="1" applyProtection="1">
      <alignment horizontal="left" vertical="center"/>
      <protection hidden="1"/>
    </xf>
    <xf numFmtId="0" fontId="22" fillId="12" borderId="24" xfId="0" applyFont="1" applyFill="1" applyBorder="1" applyAlignment="1">
      <alignment horizontal="left" vertical="center" indent="1"/>
    </xf>
    <xf numFmtId="0" fontId="21" fillId="12" borderId="25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5" fillId="7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10" borderId="26" xfId="0" applyFont="1" applyFill="1" applyBorder="1" applyAlignment="1" applyProtection="1">
      <alignment vertical="center"/>
      <protection hidden="1"/>
    </xf>
    <xf numFmtId="0" fontId="9" fillId="4" borderId="8" xfId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right" vertical="center" wrapText="1" shrinkToFit="1"/>
      <protection hidden="1"/>
    </xf>
    <xf numFmtId="0" fontId="0" fillId="0" borderId="23" xfId="0" applyBorder="1" applyAlignment="1">
      <alignment horizontal="right" vertical="center" wrapText="1" shrinkToFit="1"/>
    </xf>
    <xf numFmtId="0" fontId="0" fillId="0" borderId="27" xfId="0" applyBorder="1" applyAlignment="1">
      <alignment horizontal="right" vertical="center" wrapText="1" shrinkToFi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18" fillId="0" borderId="0" xfId="0" applyFont="1"/>
    <xf numFmtId="0" fontId="5" fillId="0" borderId="0" xfId="0" applyFont="1" applyAlignment="1">
      <alignment horizontal="right"/>
    </xf>
    <xf numFmtId="0" fontId="5" fillId="13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3" borderId="2" xfId="0" applyFont="1" applyFill="1" applyBorder="1"/>
    <xf numFmtId="0" fontId="7" fillId="0" borderId="0" xfId="0" applyFont="1" applyAlignment="1">
      <alignment wrapText="1"/>
    </xf>
    <xf numFmtId="0" fontId="0" fillId="0" borderId="1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 indent="1"/>
      <protection hidden="1"/>
    </xf>
    <xf numFmtId="0" fontId="9" fillId="9" borderId="28" xfId="1" applyFont="1" applyFill="1" applyBorder="1" applyAlignment="1" applyProtection="1">
      <alignment horizontal="center" vertical="center"/>
      <protection hidden="1"/>
    </xf>
    <xf numFmtId="0" fontId="5" fillId="9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4" fontId="30" fillId="0" borderId="0" xfId="0" applyNumberFormat="1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6" fillId="10" borderId="0" xfId="0" applyFont="1" applyFill="1" applyAlignment="1" applyProtection="1">
      <alignment horizontal="right" vertical="center"/>
      <protection hidden="1"/>
    </xf>
    <xf numFmtId="178" fontId="5" fillId="8" borderId="2" xfId="0" applyNumberFormat="1" applyFont="1" applyFill="1" applyBorder="1"/>
    <xf numFmtId="0" fontId="5" fillId="9" borderId="29" xfId="0" applyFont="1" applyFill="1" applyBorder="1" applyAlignment="1" applyProtection="1">
      <alignment horizontal="center" vertical="center"/>
      <protection hidden="1"/>
    </xf>
    <xf numFmtId="0" fontId="5" fillId="14" borderId="7" xfId="0" applyFont="1" applyFill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left" vertical="center" wrapText="1"/>
      <protection hidden="1"/>
    </xf>
    <xf numFmtId="49" fontId="0" fillId="0" borderId="30" xfId="0" applyNumberFormat="1" applyBorder="1" applyAlignment="1" applyProtection="1">
      <alignment horizontal="left" vertical="center" wrapText="1"/>
      <protection hidden="1"/>
    </xf>
    <xf numFmtId="49" fontId="32" fillId="0" borderId="31" xfId="0" applyNumberFormat="1" applyFont="1" applyBorder="1" applyAlignment="1" applyProtection="1">
      <alignment horizontal="right" vertical="center" wrapText="1"/>
      <protection hidden="1"/>
    </xf>
    <xf numFmtId="0" fontId="26" fillId="0" borderId="32" xfId="0" applyFont="1" applyBorder="1" applyAlignment="1" applyProtection="1">
      <alignment vertical="center"/>
      <protection hidden="1"/>
    </xf>
    <xf numFmtId="0" fontId="8" fillId="0" borderId="0" xfId="0" applyFont="1"/>
    <xf numFmtId="0" fontId="8" fillId="0" borderId="0" xfId="0" applyFont="1" applyAlignment="1" applyProtection="1">
      <alignment vertical="center"/>
      <protection hidden="1"/>
    </xf>
    <xf numFmtId="0" fontId="5" fillId="4" borderId="2" xfId="0" applyFont="1" applyFill="1" applyBorder="1" applyAlignment="1">
      <alignment wrapText="1"/>
    </xf>
    <xf numFmtId="0" fontId="5" fillId="15" borderId="2" xfId="0" applyFont="1" applyFill="1" applyBorder="1" applyAlignment="1">
      <alignment horizontal="center"/>
    </xf>
    <xf numFmtId="0" fontId="5" fillId="15" borderId="2" xfId="0" applyFont="1" applyFill="1" applyBorder="1"/>
    <xf numFmtId="0" fontId="16" fillId="11" borderId="22" xfId="0" applyFont="1" applyFill="1" applyBorder="1" applyAlignment="1">
      <alignment horizontal="left" vertical="center" indent="1"/>
    </xf>
    <xf numFmtId="0" fontId="30" fillId="0" borderId="0" xfId="0" applyFont="1" applyAlignment="1" applyProtection="1">
      <alignment horizontal="left" vertical="center" wrapText="1"/>
      <protection hidden="1"/>
    </xf>
    <xf numFmtId="0" fontId="21" fillId="10" borderId="0" xfId="0" applyFont="1" applyFill="1" applyAlignment="1" applyProtection="1">
      <alignment horizontal="left"/>
      <protection hidden="1"/>
    </xf>
    <xf numFmtId="0" fontId="21" fillId="10" borderId="0" xfId="0" applyFont="1" applyFill="1" applyAlignment="1" applyProtection="1">
      <alignment horizontal="left" vertical="center"/>
      <protection hidden="1"/>
    </xf>
    <xf numFmtId="0" fontId="21" fillId="10" borderId="0" xfId="0" applyFont="1" applyFill="1" applyAlignment="1" applyProtection="1">
      <alignment horizontal="left" vertical="top"/>
      <protection hidden="1"/>
    </xf>
    <xf numFmtId="0" fontId="26" fillId="10" borderId="0" xfId="0" applyFont="1" applyFill="1" applyProtection="1">
      <protection hidden="1"/>
    </xf>
    <xf numFmtId="177" fontId="26" fillId="10" borderId="0" xfId="0" applyNumberFormat="1" applyFont="1" applyFill="1" applyAlignment="1" applyProtection="1">
      <alignment horizontal="left" vertical="center"/>
      <protection hidden="1"/>
    </xf>
    <xf numFmtId="176" fontId="18" fillId="5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176" fontId="18" fillId="0" borderId="0" xfId="0" applyNumberFormat="1" applyFont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2" xfId="0" applyFont="1" applyFill="1" applyBorder="1"/>
    <xf numFmtId="176" fontId="18" fillId="10" borderId="0" xfId="0" applyNumberFormat="1" applyFont="1" applyFill="1" applyAlignment="1">
      <alignment horizontal="center"/>
    </xf>
    <xf numFmtId="0" fontId="5" fillId="10" borderId="0" xfId="0" applyFont="1" applyFill="1"/>
    <xf numFmtId="0" fontId="18" fillId="10" borderId="0" xfId="0" applyFont="1" applyFill="1"/>
    <xf numFmtId="0" fontId="4" fillId="10" borderId="0" xfId="1" applyFill="1" applyAlignment="1" applyProtection="1">
      <alignment horizontal="right" vertical="center"/>
      <protection hidden="1"/>
    </xf>
    <xf numFmtId="0" fontId="26" fillId="10" borderId="0" xfId="0" applyFont="1" applyFill="1" applyAlignment="1" applyProtection="1">
      <alignment vertical="center" wrapText="1"/>
      <protection hidden="1"/>
    </xf>
    <xf numFmtId="0" fontId="26" fillId="10" borderId="0" xfId="0" applyFont="1" applyFill="1" applyAlignment="1" applyProtection="1">
      <alignment horizontal="left" vertical="center" wrapText="1"/>
      <protection hidden="1"/>
    </xf>
    <xf numFmtId="0" fontId="26" fillId="10" borderId="22" xfId="0" applyFont="1" applyFill="1" applyBorder="1" applyAlignment="1" applyProtection="1">
      <alignment vertical="center"/>
      <protection hidden="1"/>
    </xf>
    <xf numFmtId="0" fontId="15" fillId="0" borderId="33" xfId="0" applyFont="1" applyBorder="1" applyAlignment="1" applyProtection="1">
      <alignment vertical="center"/>
      <protection hidden="1"/>
    </xf>
    <xf numFmtId="49" fontId="15" fillId="0" borderId="34" xfId="0" applyNumberFormat="1" applyFont="1" applyBorder="1" applyAlignment="1" applyProtection="1">
      <alignment vertical="center"/>
      <protection hidden="1"/>
    </xf>
    <xf numFmtId="0" fontId="21" fillId="10" borderId="0" xfId="0" applyFont="1" applyFill="1" applyAlignment="1" applyProtection="1">
      <alignment vertical="center"/>
      <protection hidden="1"/>
    </xf>
    <xf numFmtId="0" fontId="21" fillId="10" borderId="0" xfId="0" applyFont="1" applyFill="1" applyAlignment="1" applyProtection="1">
      <alignment horizontal="right" vertical="center"/>
      <protection hidden="1"/>
    </xf>
    <xf numFmtId="0" fontId="12" fillId="10" borderId="0" xfId="0" applyFont="1" applyFill="1" applyAlignment="1" applyProtection="1">
      <alignment horizontal="left"/>
      <protection hidden="1"/>
    </xf>
    <xf numFmtId="0" fontId="8" fillId="10" borderId="0" xfId="0" applyFont="1" applyFill="1" applyAlignment="1" applyProtection="1">
      <alignment vertical="center"/>
      <protection hidden="1"/>
    </xf>
    <xf numFmtId="0" fontId="8" fillId="10" borderId="0" xfId="0" applyFont="1" applyFill="1" applyAlignment="1" applyProtection="1">
      <alignment horizontal="right" vertical="center"/>
      <protection hidden="1"/>
    </xf>
    <xf numFmtId="0" fontId="7" fillId="9" borderId="0" xfId="0" applyFont="1" applyFill="1"/>
    <xf numFmtId="0" fontId="5" fillId="14" borderId="2" xfId="0" applyFont="1" applyFill="1" applyBorder="1"/>
    <xf numFmtId="0" fontId="5" fillId="0" borderId="35" xfId="0" applyFont="1" applyBorder="1" applyAlignment="1" applyProtection="1">
      <alignment horizontal="left" vertical="center" wrapText="1" indent="1"/>
      <protection hidden="1"/>
    </xf>
    <xf numFmtId="0" fontId="5" fillId="0" borderId="36" xfId="0" applyFont="1" applyBorder="1" applyAlignment="1" applyProtection="1">
      <alignment horizontal="left" vertical="center" wrapText="1" indent="1"/>
      <protection hidden="1"/>
    </xf>
    <xf numFmtId="0" fontId="7" fillId="10" borderId="2" xfId="0" applyFont="1" applyFill="1" applyBorder="1"/>
    <xf numFmtId="0" fontId="7" fillId="16" borderId="2" xfId="0" applyFont="1" applyFill="1" applyBorder="1"/>
    <xf numFmtId="0" fontId="0" fillId="4" borderId="2" xfId="0" applyFill="1" applyBorder="1"/>
    <xf numFmtId="0" fontId="15" fillId="2" borderId="2" xfId="0" applyFont="1" applyFill="1" applyBorder="1" applyAlignment="1" applyProtection="1">
      <alignment horizontal="center" vertical="center"/>
      <protection hidden="1"/>
    </xf>
    <xf numFmtId="0" fontId="4" fillId="9" borderId="1" xfId="1" applyFill="1" applyBorder="1" applyAlignment="1" applyProtection="1">
      <alignment horizontal="center" vertical="center" shrinkToFit="1"/>
      <protection hidden="1"/>
    </xf>
    <xf numFmtId="0" fontId="9" fillId="9" borderId="37" xfId="1" applyFont="1" applyFill="1" applyBorder="1" applyAlignment="1" applyProtection="1">
      <alignment horizontal="center" vertical="center"/>
      <protection hidden="1"/>
    </xf>
    <xf numFmtId="0" fontId="5" fillId="0" borderId="9" xfId="1" applyFont="1" applyFill="1" applyBorder="1" applyAlignment="1" applyProtection="1">
      <alignment horizontal="right" vertical="center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5" fillId="2" borderId="33" xfId="0" applyFont="1" applyFill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center" vertical="center"/>
      <protection locked="0" hidden="1"/>
    </xf>
    <xf numFmtId="49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3" fillId="0" borderId="0" xfId="0" applyFont="1"/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5" fillId="2" borderId="34" xfId="0" applyFont="1" applyFill="1" applyBorder="1" applyAlignment="1" applyProtection="1">
      <alignment horizontal="left" vertical="center"/>
      <protection hidden="1"/>
    </xf>
    <xf numFmtId="0" fontId="32" fillId="0" borderId="0" xfId="0" applyFont="1"/>
    <xf numFmtId="0" fontId="32" fillId="0" borderId="0" xfId="0" applyFont="1" applyAlignment="1">
      <alignment vertical="center"/>
    </xf>
    <xf numFmtId="0" fontId="35" fillId="17" borderId="33" xfId="0" applyFont="1" applyFill="1" applyBorder="1" applyAlignment="1" applyProtection="1">
      <alignment horizontal="right" vertical="center"/>
      <protection hidden="1"/>
    </xf>
    <xf numFmtId="0" fontId="35" fillId="17" borderId="38" xfId="0" applyFont="1" applyFill="1" applyBorder="1" applyAlignment="1" applyProtection="1">
      <alignment horizontal="right" vertical="center"/>
      <protection hidden="1"/>
    </xf>
    <xf numFmtId="0" fontId="32" fillId="17" borderId="39" xfId="0" applyFont="1" applyFill="1" applyBorder="1" applyAlignment="1" applyProtection="1">
      <alignment horizontal="right" vertical="center"/>
      <protection hidden="1"/>
    </xf>
    <xf numFmtId="0" fontId="5" fillId="0" borderId="9" xfId="0" applyFont="1" applyBorder="1" applyProtection="1"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3" xfId="0" applyBorder="1" applyAlignment="1">
      <alignment horizontal="right" vertical="center"/>
    </xf>
    <xf numFmtId="0" fontId="12" fillId="0" borderId="0" xfId="0" applyFont="1" applyAlignment="1" applyProtection="1">
      <alignment vertical="center"/>
      <protection hidden="1"/>
    </xf>
    <xf numFmtId="0" fontId="15" fillId="11" borderId="40" xfId="0" applyFont="1" applyFill="1" applyBorder="1" applyAlignment="1" applyProtection="1">
      <alignment horizontal="right" vertical="center"/>
      <protection hidden="1"/>
    </xf>
    <xf numFmtId="0" fontId="15" fillId="11" borderId="41" xfId="0" applyFont="1" applyFill="1" applyBorder="1" applyAlignment="1" applyProtection="1">
      <alignment horizontal="right" vertical="center"/>
      <protection hidden="1"/>
    </xf>
    <xf numFmtId="0" fontId="15" fillId="0" borderId="42" xfId="0" applyFont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vertical="center"/>
      <protection hidden="1"/>
    </xf>
    <xf numFmtId="0" fontId="37" fillId="0" borderId="0" xfId="0" applyFont="1" applyAlignment="1">
      <alignment wrapText="1"/>
    </xf>
    <xf numFmtId="0" fontId="7" fillId="17" borderId="43" xfId="0" applyFont="1" applyFill="1" applyBorder="1" applyAlignment="1" applyProtection="1">
      <alignment horizontal="left" vertical="center" wrapText="1"/>
      <protection hidden="1"/>
    </xf>
    <xf numFmtId="0" fontId="7" fillId="17" borderId="43" xfId="0" applyFont="1" applyFill="1" applyBorder="1" applyAlignment="1" applyProtection="1">
      <alignment vertical="center" wrapText="1"/>
      <protection hidden="1"/>
    </xf>
    <xf numFmtId="0" fontId="39" fillId="17" borderId="44" xfId="0" applyFont="1" applyFill="1" applyBorder="1" applyAlignment="1" applyProtection="1">
      <alignment vertical="center"/>
      <protection hidden="1"/>
    </xf>
    <xf numFmtId="0" fontId="7" fillId="6" borderId="0" xfId="0" applyFont="1" applyFill="1"/>
    <xf numFmtId="0" fontId="5" fillId="18" borderId="0" xfId="0" applyFont="1" applyFill="1"/>
    <xf numFmtId="0" fontId="5" fillId="18" borderId="0" xfId="0" applyFont="1" applyFill="1" applyAlignment="1">
      <alignment horizontal="center"/>
    </xf>
    <xf numFmtId="0" fontId="40" fillId="19" borderId="10" xfId="1" applyFont="1" applyFill="1" applyBorder="1" applyAlignment="1" applyProtection="1">
      <alignment horizontal="center" vertical="center"/>
      <protection hidden="1"/>
    </xf>
    <xf numFmtId="0" fontId="32" fillId="0" borderId="0" xfId="0" applyFont="1" applyProtection="1">
      <protection hidden="1"/>
    </xf>
    <xf numFmtId="0" fontId="26" fillId="10" borderId="22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>
      <alignment vertical="center"/>
    </xf>
    <xf numFmtId="0" fontId="43" fillId="22" borderId="0" xfId="0" applyFont="1" applyFill="1"/>
    <xf numFmtId="177" fontId="10" fillId="2" borderId="10" xfId="0" applyNumberFormat="1" applyFont="1" applyFill="1" applyBorder="1" applyAlignment="1" applyProtection="1">
      <alignment horizontal="left" vertical="center"/>
      <protection hidden="1"/>
    </xf>
    <xf numFmtId="0" fontId="42" fillId="0" borderId="0" xfId="0" applyFont="1" applyAlignment="1">
      <alignment vertical="center"/>
    </xf>
    <xf numFmtId="0" fontId="46" fillId="0" borderId="0" xfId="0" applyFont="1" applyAlignment="1" applyProtection="1">
      <alignment horizontal="center" vertical="center"/>
      <protection hidden="1"/>
    </xf>
    <xf numFmtId="49" fontId="46" fillId="0" borderId="0" xfId="0" applyNumberFormat="1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locked="0" hidden="1"/>
    </xf>
    <xf numFmtId="0" fontId="47" fillId="0" borderId="0" xfId="0" applyFont="1"/>
    <xf numFmtId="0" fontId="46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left" vertical="center"/>
      <protection locked="0" hidden="1"/>
    </xf>
    <xf numFmtId="0" fontId="48" fillId="0" borderId="0" xfId="0" applyFont="1"/>
    <xf numFmtId="0" fontId="28" fillId="11" borderId="24" xfId="0" applyFont="1" applyFill="1" applyBorder="1" applyAlignment="1">
      <alignment horizontal="left" vertical="center" indent="1"/>
    </xf>
    <xf numFmtId="0" fontId="28" fillId="11" borderId="25" xfId="0" applyFont="1" applyFill="1" applyBorder="1" applyAlignment="1">
      <alignment horizontal="left" vertical="center" indent="1"/>
    </xf>
    <xf numFmtId="0" fontId="5" fillId="23" borderId="0" xfId="0" applyFont="1" applyFill="1"/>
    <xf numFmtId="0" fontId="5" fillId="23" borderId="2" xfId="0" applyFont="1" applyFill="1" applyBorder="1"/>
    <xf numFmtId="0" fontId="5" fillId="22" borderId="0" xfId="0" applyFont="1" applyFill="1"/>
    <xf numFmtId="0" fontId="5" fillId="22" borderId="2" xfId="0" applyFont="1" applyFill="1" applyBorder="1"/>
    <xf numFmtId="0" fontId="54" fillId="0" borderId="0" xfId="0" applyFont="1"/>
    <xf numFmtId="0" fontId="21" fillId="12" borderId="47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" fillId="0" borderId="63" xfId="0" applyFont="1" applyBorder="1" applyAlignment="1" applyProtection="1">
      <alignment vertical="center"/>
      <protection hidden="1"/>
    </xf>
    <xf numFmtId="0" fontId="0" fillId="0" borderId="63" xfId="0" applyBorder="1" applyAlignment="1">
      <alignment vertical="center"/>
    </xf>
    <xf numFmtId="0" fontId="5" fillId="0" borderId="8" xfId="0" applyFont="1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51" xfId="0" applyNumberForma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57" xfId="0" applyNumberFormat="1" applyBorder="1" applyAlignment="1" applyProtection="1">
      <alignment horizontal="left" vertical="center"/>
      <protection locked="0"/>
    </xf>
    <xf numFmtId="0" fontId="23" fillId="20" borderId="22" xfId="1" applyFont="1" applyFill="1" applyBorder="1" applyAlignment="1" applyProtection="1">
      <alignment horizontal="center" vertical="center"/>
      <protection hidden="1"/>
    </xf>
    <xf numFmtId="0" fontId="24" fillId="0" borderId="22" xfId="0" applyFont="1" applyBorder="1" applyAlignment="1">
      <alignment vertical="center"/>
    </xf>
    <xf numFmtId="0" fontId="25" fillId="0" borderId="0" xfId="0" applyFont="1" applyAlignment="1">
      <alignment horizontal="left" vertical="top" wrapText="1"/>
    </xf>
    <xf numFmtId="0" fontId="25" fillId="0" borderId="72" xfId="0" applyFont="1" applyBorder="1" applyAlignment="1">
      <alignment horizontal="left" vertical="top" wrapText="1"/>
    </xf>
    <xf numFmtId="0" fontId="16" fillId="11" borderId="73" xfId="0" applyFont="1" applyFill="1" applyBorder="1" applyAlignment="1" applyProtection="1">
      <alignment horizontal="center" vertical="center"/>
      <protection hidden="1"/>
    </xf>
    <xf numFmtId="0" fontId="0" fillId="11" borderId="73" xfId="0" applyFill="1" applyBorder="1" applyAlignment="1">
      <alignment horizontal="center"/>
    </xf>
    <xf numFmtId="0" fontId="5" fillId="0" borderId="23" xfId="0" applyFont="1" applyBorder="1" applyAlignment="1">
      <alignment horizontal="left" vertical="center" wrapText="1" indent="1" shrinkToFit="1"/>
    </xf>
    <xf numFmtId="49" fontId="5" fillId="0" borderId="55" xfId="0" applyNumberFormat="1" applyFont="1" applyBorder="1" applyAlignment="1" applyProtection="1">
      <alignment horizontal="left" vertical="center"/>
      <protection locked="0"/>
    </xf>
    <xf numFmtId="0" fontId="8" fillId="9" borderId="69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vertical="center"/>
    </xf>
    <xf numFmtId="0" fontId="0" fillId="0" borderId="55" xfId="0" applyBorder="1" applyAlignment="1">
      <alignment vertical="center"/>
    </xf>
    <xf numFmtId="0" fontId="29" fillId="10" borderId="19" xfId="1" applyFont="1" applyFill="1" applyBorder="1" applyAlignment="1" applyProtection="1">
      <alignment horizontal="left" vertical="center" wrapText="1"/>
      <protection hidden="1"/>
    </xf>
    <xf numFmtId="0" fontId="16" fillId="0" borderId="19" xfId="0" applyFont="1" applyBorder="1" applyAlignment="1">
      <alignment vertical="center"/>
    </xf>
    <xf numFmtId="0" fontId="5" fillId="9" borderId="74" xfId="0" applyFont="1" applyFill="1" applyBorder="1" applyAlignment="1" applyProtection="1">
      <alignment horizontal="center" vertical="center"/>
      <protection hidden="1"/>
    </xf>
    <xf numFmtId="0" fontId="5" fillId="9" borderId="75" xfId="0" applyFont="1" applyFill="1" applyBorder="1" applyAlignment="1" applyProtection="1">
      <alignment horizontal="center" vertical="center"/>
      <protection hidden="1"/>
    </xf>
    <xf numFmtId="0" fontId="15" fillId="9" borderId="50" xfId="0" applyFont="1" applyFill="1" applyBorder="1" applyAlignment="1" applyProtection="1">
      <alignment horizontal="center" vertical="center" wrapText="1"/>
      <protection hidden="1"/>
    </xf>
    <xf numFmtId="0" fontId="15" fillId="9" borderId="35" xfId="0" applyFont="1" applyFill="1" applyBorder="1" applyAlignment="1" applyProtection="1">
      <alignment horizontal="center" wrapText="1"/>
      <protection hidden="1"/>
    </xf>
    <xf numFmtId="0" fontId="15" fillId="9" borderId="36" xfId="0" applyFont="1" applyFill="1" applyBorder="1" applyAlignment="1" applyProtection="1">
      <alignment horizontal="center" wrapText="1"/>
      <protection hidden="1"/>
    </xf>
    <xf numFmtId="0" fontId="0" fillId="0" borderId="2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30" xfId="0" applyNumberFormat="1" applyBorder="1" applyAlignment="1" applyProtection="1">
      <alignment horizontal="left" vertical="center" wrapText="1"/>
      <protection locked="0"/>
    </xf>
    <xf numFmtId="49" fontId="0" fillId="0" borderId="31" xfId="0" applyNumberForma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49" fontId="0" fillId="0" borderId="55" xfId="0" applyNumberFormat="1" applyBorder="1" applyAlignment="1" applyProtection="1">
      <alignment horizontal="left" vertical="center"/>
      <protection locked="0"/>
    </xf>
    <xf numFmtId="0" fontId="15" fillId="8" borderId="64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15" fillId="9" borderId="50" xfId="0" applyFont="1" applyFill="1" applyBorder="1" applyAlignment="1" applyProtection="1">
      <alignment horizontal="center" vertical="center" textRotation="255"/>
      <protection hidden="1"/>
    </xf>
    <xf numFmtId="0" fontId="15" fillId="9" borderId="69" xfId="0" applyFont="1" applyFill="1" applyBorder="1" applyAlignment="1" applyProtection="1">
      <alignment horizontal="center" vertical="center" textRotation="255"/>
      <protection hidden="1"/>
    </xf>
    <xf numFmtId="0" fontId="15" fillId="9" borderId="56" xfId="0" applyFont="1" applyFill="1" applyBorder="1" applyAlignment="1" applyProtection="1">
      <alignment horizontal="center" vertical="center" textRotation="255"/>
      <protection hidden="1"/>
    </xf>
    <xf numFmtId="49" fontId="0" fillId="0" borderId="36" xfId="0" applyNumberFormat="1" applyBorder="1" applyAlignment="1" applyProtection="1">
      <alignment horizontal="left" vertical="center"/>
      <protection locked="0"/>
    </xf>
    <xf numFmtId="0" fontId="5" fillId="9" borderId="69" xfId="0" applyFont="1" applyFill="1" applyBorder="1" applyAlignment="1" applyProtection="1">
      <alignment horizontal="center" vertical="center"/>
      <protection hidden="1"/>
    </xf>
    <xf numFmtId="0" fontId="5" fillId="9" borderId="27" xfId="0" applyFont="1" applyFill="1" applyBorder="1" applyAlignment="1" applyProtection="1">
      <alignment horizontal="center" vertical="center"/>
      <protection hidden="1"/>
    </xf>
    <xf numFmtId="0" fontId="9" fillId="9" borderId="69" xfId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vertical="center"/>
    </xf>
    <xf numFmtId="0" fontId="0" fillId="0" borderId="65" xfId="0" applyBorder="1" applyAlignment="1" applyProtection="1">
      <alignment horizontal="center" vertical="center" textRotation="255"/>
      <protection hidden="1"/>
    </xf>
    <xf numFmtId="0" fontId="0" fillId="0" borderId="66" xfId="0" applyBorder="1" applyAlignment="1" applyProtection="1">
      <alignment horizontal="center" vertical="center" textRotation="255"/>
      <protection hidden="1"/>
    </xf>
    <xf numFmtId="49" fontId="18" fillId="0" borderId="35" xfId="0" applyNumberFormat="1" applyFont="1" applyBorder="1" applyAlignment="1" applyProtection="1">
      <alignment horizontal="left" vertical="center"/>
      <protection locked="0"/>
    </xf>
    <xf numFmtId="49" fontId="18" fillId="0" borderId="51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 wrapText="1"/>
      <protection locked="0"/>
    </xf>
    <xf numFmtId="49" fontId="0" fillId="0" borderId="55" xfId="0" applyNumberFormat="1" applyBorder="1" applyAlignment="1" applyProtection="1">
      <alignment horizontal="left" vertical="center" wrapText="1"/>
      <protection locked="0"/>
    </xf>
    <xf numFmtId="49" fontId="4" fillId="0" borderId="15" xfId="1" applyNumberFormat="1" applyBorder="1" applyAlignment="1" applyProtection="1">
      <alignment horizontal="left" vertical="center" wrapText="1"/>
      <protection locked="0"/>
    </xf>
    <xf numFmtId="0" fontId="4" fillId="10" borderId="53" xfId="1" applyFill="1" applyBorder="1" applyAlignment="1" applyProtection="1">
      <alignment horizontal="left" vertical="center" indent="2"/>
      <protection hidden="1"/>
    </xf>
    <xf numFmtId="0" fontId="4" fillId="0" borderId="53" xfId="1" applyBorder="1" applyAlignment="1" applyProtection="1">
      <alignment horizontal="left" vertical="center" indent="2"/>
    </xf>
    <xf numFmtId="0" fontId="5" fillId="0" borderId="23" xfId="0" applyFont="1" applyBorder="1" applyAlignment="1">
      <alignment horizontal="right" vertical="center" wrapText="1" shrinkToFit="1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9" fillId="0" borderId="23" xfId="1" applyFont="1" applyBorder="1" applyAlignment="1" applyProtection="1">
      <alignment horizontal="center" vertical="center"/>
    </xf>
    <xf numFmtId="0" fontId="9" fillId="0" borderId="55" xfId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left" vertical="top" wrapText="1" shrinkToFit="1"/>
      <protection locked="0"/>
    </xf>
    <xf numFmtId="49" fontId="0" fillId="0" borderId="23" xfId="0" applyNumberFormat="1" applyBorder="1" applyAlignment="1" applyProtection="1">
      <alignment horizontal="left" vertical="top" wrapText="1" shrinkToFit="1"/>
      <protection locked="0"/>
    </xf>
    <xf numFmtId="49" fontId="0" fillId="0" borderId="55" xfId="0" applyNumberFormat="1" applyBorder="1" applyAlignment="1" applyProtection="1">
      <alignment horizontal="left" vertical="top" wrapText="1" shrinkToFit="1"/>
      <protection locked="0"/>
    </xf>
    <xf numFmtId="49" fontId="5" fillId="0" borderId="9" xfId="1" applyNumberFormat="1" applyFont="1" applyFill="1" applyBorder="1" applyAlignment="1" applyProtection="1">
      <alignment horizontal="left" vertical="center"/>
      <protection hidden="1"/>
    </xf>
    <xf numFmtId="49" fontId="18" fillId="0" borderId="23" xfId="0" applyNumberFormat="1" applyFont="1" applyBorder="1" applyAlignment="1" applyProtection="1">
      <alignment horizontal="left" vertical="center"/>
      <protection hidden="1"/>
    </xf>
    <xf numFmtId="49" fontId="18" fillId="0" borderId="27" xfId="0" applyNumberFormat="1" applyFont="1" applyBorder="1" applyAlignment="1" applyProtection="1">
      <alignment horizontal="left" vertical="center"/>
      <protection hidden="1"/>
    </xf>
    <xf numFmtId="0" fontId="23" fillId="20" borderId="59" xfId="1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3" fillId="20" borderId="45" xfId="1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20" fillId="11" borderId="45" xfId="1" applyNumberFormat="1" applyFont="1" applyFill="1" applyBorder="1" applyAlignment="1" applyProtection="1">
      <alignment horizontal="left" vertical="center" wrapText="1" indent="1"/>
    </xf>
    <xf numFmtId="0" fontId="20" fillId="0" borderId="46" xfId="1" applyFont="1" applyBorder="1" applyAlignment="1" applyProtection="1">
      <alignment horizontal="left" vertical="center" wrapText="1" indent="1"/>
    </xf>
    <xf numFmtId="0" fontId="20" fillId="0" borderId="24" xfId="1" applyFont="1" applyBorder="1" applyAlignment="1" applyProtection="1">
      <alignment horizontal="left" vertical="center" wrapText="1" indent="1"/>
    </xf>
    <xf numFmtId="0" fontId="20" fillId="0" borderId="25" xfId="1" applyFont="1" applyBorder="1" applyAlignment="1" applyProtection="1">
      <alignment horizontal="left" vertical="center" wrapText="1" indent="1"/>
    </xf>
    <xf numFmtId="0" fontId="28" fillId="11" borderId="45" xfId="0" applyFont="1" applyFill="1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20" fillId="11" borderId="45" xfId="1" applyFont="1" applyFill="1" applyBorder="1" applyAlignment="1" applyProtection="1">
      <alignment horizontal="left" vertical="center" wrapText="1" indent="1"/>
    </xf>
    <xf numFmtId="0" fontId="20" fillId="0" borderId="46" xfId="1" applyFont="1" applyBorder="1" applyAlignment="1" applyProtection="1">
      <alignment horizontal="left" vertical="center" indent="1"/>
    </xf>
    <xf numFmtId="0" fontId="20" fillId="0" borderId="24" xfId="1" applyFont="1" applyBorder="1" applyAlignment="1" applyProtection="1">
      <alignment horizontal="left" vertical="center" indent="1"/>
    </xf>
    <xf numFmtId="0" fontId="20" fillId="0" borderId="25" xfId="1" applyFont="1" applyBorder="1" applyAlignment="1" applyProtection="1">
      <alignment horizontal="left" vertical="center" indent="1"/>
    </xf>
    <xf numFmtId="0" fontId="25" fillId="11" borderId="45" xfId="0" applyFont="1" applyFill="1" applyBorder="1" applyAlignment="1">
      <alignment horizontal="left" vertical="center" wrapText="1" indent="1"/>
    </xf>
    <xf numFmtId="0" fontId="1" fillId="0" borderId="46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4" fillId="9" borderId="69" xfId="1" applyFill="1" applyBorder="1" applyAlignment="1" applyProtection="1">
      <alignment horizontal="center" vertical="center"/>
      <protection hidden="1"/>
    </xf>
    <xf numFmtId="0" fontId="4" fillId="0" borderId="27" xfId="1" applyBorder="1" applyAlignment="1" applyProtection="1">
      <alignment vertical="center"/>
    </xf>
    <xf numFmtId="0" fontId="15" fillId="8" borderId="64" xfId="0" applyFont="1" applyFill="1" applyBorder="1" applyAlignment="1" applyProtection="1">
      <alignment horizontal="center" vertical="center" textRotation="255"/>
      <protection hidden="1"/>
    </xf>
    <xf numFmtId="0" fontId="9" fillId="9" borderId="5" xfId="1" applyFont="1" applyFill="1" applyBorder="1" applyAlignment="1" applyProtection="1">
      <alignment horizontal="center" vertical="center"/>
      <protection hidden="1"/>
    </xf>
    <xf numFmtId="0" fontId="9" fillId="9" borderId="1" xfId="1" applyFont="1" applyFill="1" applyBorder="1" applyAlignment="1" applyProtection="1">
      <alignment vertical="center"/>
      <protection hidden="1"/>
    </xf>
    <xf numFmtId="0" fontId="5" fillId="9" borderId="70" xfId="0" applyFont="1" applyFill="1" applyBorder="1" applyAlignment="1" applyProtection="1">
      <alignment horizontal="left" vertical="center" wrapText="1"/>
      <protection hidden="1"/>
    </xf>
    <xf numFmtId="0" fontId="0" fillId="9" borderId="71" xfId="0" applyFill="1" applyBorder="1" applyAlignment="1" applyProtection="1">
      <alignment horizontal="left" vertical="center"/>
      <protection hidden="1"/>
    </xf>
    <xf numFmtId="0" fontId="38" fillId="17" borderId="0" xfId="1" applyFont="1" applyFill="1" applyBorder="1" applyAlignment="1" applyProtection="1">
      <alignment horizontal="right" vertical="center" shrinkToFit="1"/>
      <protection hidden="1"/>
    </xf>
    <xf numFmtId="0" fontId="33" fillId="17" borderId="0" xfId="0" applyFont="1" applyFill="1" applyAlignment="1">
      <alignment vertical="center"/>
    </xf>
    <xf numFmtId="49" fontId="17" fillId="17" borderId="0" xfId="0" applyNumberFormat="1" applyFont="1" applyFill="1" applyAlignment="1" applyProtection="1">
      <alignment vertical="center"/>
      <protection hidden="1"/>
    </xf>
    <xf numFmtId="0" fontId="0" fillId="17" borderId="0" xfId="0" applyFill="1" applyAlignment="1">
      <alignment vertical="center"/>
    </xf>
    <xf numFmtId="0" fontId="20" fillId="22" borderId="0" xfId="1" applyFont="1" applyFill="1" applyAlignment="1" applyProtection="1">
      <alignment horizontal="left" vertical="center" wrapText="1"/>
      <protection hidden="1"/>
    </xf>
    <xf numFmtId="179" fontId="14" fillId="2" borderId="56" xfId="0" applyNumberFormat="1" applyFont="1" applyFill="1" applyBorder="1" applyAlignment="1" applyProtection="1">
      <alignment horizontal="right" vertical="center"/>
      <protection hidden="1"/>
    </xf>
    <xf numFmtId="179" fontId="10" fillId="0" borderId="57" xfId="0" applyNumberFormat="1" applyFont="1" applyBorder="1" applyAlignment="1">
      <alignment horizontal="right" vertical="center"/>
    </xf>
    <xf numFmtId="6" fontId="14" fillId="2" borderId="56" xfId="0" applyNumberFormat="1" applyFont="1" applyFill="1" applyBorder="1" applyAlignment="1" applyProtection="1">
      <alignment vertical="center" wrapText="1"/>
      <protection hidden="1"/>
    </xf>
    <xf numFmtId="0" fontId="0" fillId="0" borderId="31" xfId="0" applyBorder="1" applyAlignment="1">
      <alignment vertical="center" wrapText="1"/>
    </xf>
    <xf numFmtId="6" fontId="14" fillId="2" borderId="15" xfId="0" applyNumberFormat="1" applyFont="1" applyFill="1" applyBorder="1" applyAlignment="1" applyProtection="1">
      <alignment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16" fillId="3" borderId="58" xfId="0" applyFont="1" applyFill="1" applyBorder="1" applyAlignment="1" applyProtection="1">
      <alignment horizontal="left" vertical="center" indent="2"/>
      <protection hidden="1"/>
    </xf>
    <xf numFmtId="0" fontId="0" fillId="0" borderId="18" xfId="0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29" fillId="0" borderId="53" xfId="1" applyFont="1" applyBorder="1" applyAlignment="1" applyProtection="1">
      <alignment horizontal="left" vertical="center"/>
    </xf>
    <xf numFmtId="0" fontId="29" fillId="0" borderId="53" xfId="1" applyFont="1" applyBorder="1" applyAlignment="1" applyProtection="1">
      <alignment vertical="center"/>
    </xf>
    <xf numFmtId="0" fontId="34" fillId="0" borderId="0" xfId="1" applyFont="1" applyAlignment="1" applyProtection="1">
      <alignment horizontal="right" vertical="center" wrapText="1"/>
    </xf>
    <xf numFmtId="0" fontId="34" fillId="0" borderId="0" xfId="1" applyFont="1" applyAlignment="1" applyProtection="1">
      <alignment horizontal="right"/>
    </xf>
    <xf numFmtId="0" fontId="34" fillId="0" borderId="53" xfId="1" applyFont="1" applyBorder="1" applyAlignment="1" applyProtection="1">
      <alignment horizontal="right"/>
    </xf>
    <xf numFmtId="0" fontId="6" fillId="3" borderId="67" xfId="0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0" fontId="6" fillId="3" borderId="50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vertical="center"/>
    </xf>
    <xf numFmtId="0" fontId="40" fillId="19" borderId="23" xfId="1" applyFont="1" applyFill="1" applyBorder="1" applyAlignment="1" applyProtection="1">
      <alignment horizontal="center" vertical="center"/>
    </xf>
    <xf numFmtId="0" fontId="40" fillId="19" borderId="27" xfId="1" applyFont="1" applyFill="1" applyBorder="1" applyAlignment="1" applyProtection="1">
      <alignment horizontal="center" vertical="center"/>
    </xf>
    <xf numFmtId="0" fontId="9" fillId="9" borderId="50" xfId="1" applyFont="1" applyFill="1" applyBorder="1" applyAlignment="1" applyProtection="1">
      <alignment horizontal="center" vertical="center"/>
      <protection hidden="1"/>
    </xf>
    <xf numFmtId="0" fontId="9" fillId="0" borderId="51" xfId="1" applyFont="1" applyBorder="1" applyAlignment="1" applyProtection="1">
      <alignment horizontal="center" vertical="center"/>
      <protection hidden="1"/>
    </xf>
    <xf numFmtId="49" fontId="5" fillId="0" borderId="52" xfId="0" applyNumberFormat="1" applyFont="1" applyBorder="1" applyAlignment="1" applyProtection="1">
      <alignment horizontal="left" vertical="top" wrapText="1"/>
      <protection locked="0"/>
    </xf>
    <xf numFmtId="49" fontId="0" fillId="0" borderId="53" xfId="0" applyNumberFormat="1" applyBorder="1" applyAlignment="1" applyProtection="1">
      <alignment horizontal="left" vertical="top" wrapText="1"/>
      <protection locked="0"/>
    </xf>
    <xf numFmtId="49" fontId="0" fillId="0" borderId="54" xfId="0" applyNumberFormat="1" applyBorder="1" applyAlignment="1" applyProtection="1">
      <alignment horizontal="left" vertical="top" wrapText="1"/>
      <protection locked="0"/>
    </xf>
    <xf numFmtId="0" fontId="11" fillId="2" borderId="33" xfId="0" applyFont="1" applyFill="1" applyBorder="1" applyAlignment="1" applyProtection="1">
      <alignment horizontal="left" vertical="center"/>
      <protection hidden="1"/>
    </xf>
    <xf numFmtId="0" fontId="11" fillId="2" borderId="38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5" fillId="2" borderId="39" xfId="0" applyFont="1" applyFill="1" applyBorder="1" applyAlignment="1" applyProtection="1">
      <alignment horizontal="center" vertical="center"/>
      <protection hidden="1"/>
    </xf>
    <xf numFmtId="0" fontId="23" fillId="17" borderId="76" xfId="1" applyFont="1" applyFill="1" applyBorder="1" applyAlignment="1" applyProtection="1">
      <alignment horizontal="center" vertical="center"/>
      <protection hidden="1"/>
    </xf>
    <xf numFmtId="0" fontId="23" fillId="17" borderId="0" xfId="1" applyFont="1" applyFill="1" applyBorder="1" applyAlignment="1" applyProtection="1">
      <alignment horizontal="center" vertical="center"/>
      <protection hidden="1"/>
    </xf>
    <xf numFmtId="0" fontId="23" fillId="0" borderId="0" xfId="1" applyFont="1" applyBorder="1" applyAlignment="1" applyProtection="1">
      <alignment vertical="center"/>
    </xf>
    <xf numFmtId="0" fontId="23" fillId="17" borderId="0" xfId="1" applyFont="1" applyFill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vertical="center"/>
    </xf>
    <xf numFmtId="0" fontId="16" fillId="21" borderId="2" xfId="0" applyFont="1" applyFill="1" applyBorder="1" applyAlignment="1" applyProtection="1">
      <alignment horizontal="center" vertical="center"/>
      <protection hidden="1"/>
    </xf>
    <xf numFmtId="0" fontId="16" fillId="21" borderId="2" xfId="0" applyFont="1" applyFill="1" applyBorder="1" applyAlignment="1" applyProtection="1">
      <alignment vertical="center"/>
      <protection hidden="1"/>
    </xf>
    <xf numFmtId="49" fontId="15" fillId="0" borderId="33" xfId="0" applyNumberFormat="1" applyFont="1" applyBorder="1" applyAlignment="1" applyProtection="1">
      <alignment vertical="center"/>
      <protection locked="0"/>
    </xf>
    <xf numFmtId="49" fontId="15" fillId="0" borderId="38" xfId="0" applyNumberFormat="1" applyFont="1" applyBorder="1" applyAlignment="1" applyProtection="1">
      <alignment vertical="center"/>
      <protection locked="0"/>
    </xf>
    <xf numFmtId="49" fontId="15" fillId="0" borderId="39" xfId="0" applyNumberFormat="1" applyFont="1" applyBorder="1" applyAlignment="1" applyProtection="1">
      <alignment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0" fillId="0" borderId="77" xfId="0" applyBorder="1" applyAlignment="1">
      <alignment horizontal="center" vertical="center"/>
    </xf>
    <xf numFmtId="49" fontId="15" fillId="0" borderId="34" xfId="0" applyNumberFormat="1" applyFont="1" applyBorder="1" applyAlignment="1" applyProtection="1">
      <alignment vertical="center"/>
      <protection locked="0"/>
    </xf>
    <xf numFmtId="49" fontId="15" fillId="0" borderId="76" xfId="0" applyNumberFormat="1" applyFont="1" applyBorder="1" applyAlignment="1" applyProtection="1">
      <alignment vertical="center"/>
      <protection locked="0"/>
    </xf>
    <xf numFmtId="49" fontId="15" fillId="0" borderId="78" xfId="0" applyNumberFormat="1" applyFont="1" applyBorder="1" applyAlignment="1" applyProtection="1">
      <alignment vertical="center"/>
      <protection locked="0"/>
    </xf>
    <xf numFmtId="49" fontId="0" fillId="0" borderId="39" xfId="0" applyNumberFormat="1" applyBorder="1" applyAlignment="1" applyProtection="1">
      <alignment vertical="center"/>
      <protection locked="0"/>
    </xf>
    <xf numFmtId="0" fontId="23" fillId="17" borderId="83" xfId="1" applyFont="1" applyFill="1" applyBorder="1" applyAlignment="1" applyProtection="1">
      <alignment horizontal="center" vertical="center"/>
      <protection hidden="1"/>
    </xf>
    <xf numFmtId="0" fontId="23" fillId="0" borderId="26" xfId="1" applyFont="1" applyBorder="1" applyAlignment="1" applyProtection="1">
      <alignment vertical="center"/>
    </xf>
    <xf numFmtId="0" fontId="23" fillId="17" borderId="74" xfId="1" applyFont="1" applyFill="1" applyBorder="1" applyAlignment="1" applyProtection="1">
      <alignment horizontal="center" vertical="center"/>
      <protection hidden="1"/>
    </xf>
    <xf numFmtId="0" fontId="23" fillId="17" borderId="53" xfId="1" applyFont="1" applyFill="1" applyBorder="1" applyAlignment="1" applyProtection="1">
      <alignment horizontal="center" vertical="center"/>
      <protection hidden="1"/>
    </xf>
    <xf numFmtId="0" fontId="23" fillId="0" borderId="54" xfId="1" applyFont="1" applyBorder="1" applyAlignment="1" applyProtection="1">
      <alignment vertical="center"/>
    </xf>
    <xf numFmtId="0" fontId="15" fillId="0" borderId="79" xfId="0" applyFont="1" applyBorder="1" applyAlignment="1" applyProtection="1">
      <alignment horizontal="center" vertical="center"/>
      <protection hidden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15" fillId="0" borderId="33" xfId="0" applyFont="1" applyBorder="1" applyAlignment="1" applyProtection="1">
      <alignment vertical="center"/>
      <protection locked="0"/>
    </xf>
    <xf numFmtId="0" fontId="15" fillId="0" borderId="42" xfId="0" applyFont="1" applyBorder="1" applyAlignment="1" applyProtection="1">
      <alignment vertical="center"/>
      <protection locked="0"/>
    </xf>
    <xf numFmtId="0" fontId="15" fillId="0" borderId="34" xfId="0" applyFont="1" applyBorder="1" applyAlignment="1" applyProtection="1">
      <alignment vertical="center"/>
      <protection locked="0"/>
    </xf>
    <xf numFmtId="0" fontId="15" fillId="0" borderId="82" xfId="0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5">
    <dxf>
      <font>
        <condense val="0"/>
        <extend val="0"/>
        <color indexed="12"/>
      </font>
      <fill>
        <patternFill patternType="solid">
          <bgColor indexed="20"/>
        </patternFill>
      </fill>
    </dxf>
    <dxf>
      <font>
        <condense val="0"/>
        <extend val="0"/>
        <color indexed="12"/>
      </font>
      <fill>
        <patternFill patternType="solid">
          <bgColor indexed="20"/>
        </patternFill>
      </fill>
    </dxf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78" dropStyle="combo" dx="15" fmlaLink="DATA!$D$90" fmlaRange="DATA!$D$41:$D$48" sel="1" val="0"/>
</file>

<file path=xl/ctrlProps/ctrlProp10.xml><?xml version="1.0" encoding="utf-8"?>
<formControlPr xmlns="http://schemas.microsoft.com/office/spreadsheetml/2009/9/main" objectType="Drop" dropLines="78" dropStyle="combo" dx="15" fmlaLink="DATA!$R$90" fmlaRange="DATA!$R$41:$R$50" sel="1" val="0"/>
</file>

<file path=xl/ctrlProps/ctrlProp100.xml><?xml version="1.0" encoding="utf-8"?>
<formControlPr xmlns="http://schemas.microsoft.com/office/spreadsheetml/2009/9/main" objectType="Drop" dropLines="76" dropStyle="combo" dx="15" fmlaLink="DATA!$D$124" fmlaRange="DATA!$B$851:$B$878" sel="1" val="0"/>
</file>

<file path=xl/ctrlProps/ctrlProp101.xml><?xml version="1.0" encoding="utf-8"?>
<formControlPr xmlns="http://schemas.microsoft.com/office/spreadsheetml/2009/9/main" objectType="Spin" dx="16" fmlaLink="$J$166" max="30000" page="10" val="0"/>
</file>

<file path=xl/ctrlProps/ctrlProp102.xml><?xml version="1.0" encoding="utf-8"?>
<formControlPr xmlns="http://schemas.microsoft.com/office/spreadsheetml/2009/9/main" objectType="CheckBox" fmlaLink="DATA!$H$124" lockText="1" noThreeD="1"/>
</file>

<file path=xl/ctrlProps/ctrlProp103.xml><?xml version="1.0" encoding="utf-8"?>
<formControlPr xmlns="http://schemas.microsoft.com/office/spreadsheetml/2009/9/main" objectType="Drop" dropLines="76" dropStyle="combo" dx="15" fmlaLink="DATA!$B$125" fmlaRange="DATA!$G$881:$G$908" sel="1" val="0"/>
</file>

<file path=xl/ctrlProps/ctrlProp104.xml><?xml version="1.0" encoding="utf-8"?>
<formControlPr xmlns="http://schemas.microsoft.com/office/spreadsheetml/2009/9/main" objectType="Drop" dropLines="78" dropStyle="combo" dx="15" fmlaLink="DATA!$D$125" fmlaRange="DATA!$B$881:$B$908" sel="1" val="0"/>
</file>

<file path=xl/ctrlProps/ctrlProp105.xml><?xml version="1.0" encoding="utf-8"?>
<formControlPr xmlns="http://schemas.microsoft.com/office/spreadsheetml/2009/9/main" objectType="Spin" dx="16" fmlaLink="$J$172" max="30000" page="10" val="0"/>
</file>

<file path=xl/ctrlProps/ctrlProp106.xml><?xml version="1.0" encoding="utf-8"?>
<formControlPr xmlns="http://schemas.microsoft.com/office/spreadsheetml/2009/9/main" objectType="CheckBox" fmlaLink="DATA!$H$125" lockText="1" noThreeD="1"/>
</file>

<file path=xl/ctrlProps/ctrlProp107.xml><?xml version="1.0" encoding="utf-8"?>
<formControlPr xmlns="http://schemas.microsoft.com/office/spreadsheetml/2009/9/main" objectType="Drop" dropLines="76" dropStyle="combo" dx="15" fmlaLink="DATA!$B$126" fmlaRange="DATA!$G$911:$G$938" sel="1" val="0"/>
</file>

<file path=xl/ctrlProps/ctrlProp108.xml><?xml version="1.0" encoding="utf-8"?>
<formControlPr xmlns="http://schemas.microsoft.com/office/spreadsheetml/2009/9/main" objectType="Drop" dropLines="76" dropStyle="combo" dx="15" fmlaLink="DATA!$D$126" fmlaRange="DATA!$B$911:$B$938" sel="1" val="0"/>
</file>

<file path=xl/ctrlProps/ctrlProp109.xml><?xml version="1.0" encoding="utf-8"?>
<formControlPr xmlns="http://schemas.microsoft.com/office/spreadsheetml/2009/9/main" objectType="Spin" dx="16" fmlaLink="$J$178" max="30000" page="10" val="0"/>
</file>

<file path=xl/ctrlProps/ctrlProp11.xml><?xml version="1.0" encoding="utf-8"?>
<formControlPr xmlns="http://schemas.microsoft.com/office/spreadsheetml/2009/9/main" objectType="Drop" dropLines="84" dropStyle="combo" dx="15" fmlaLink="DATA!$B$101" fmlaRange="DATA!$G$161:$G$188" sel="1" val="0"/>
</file>

<file path=xl/ctrlProps/ctrlProp110.xml><?xml version="1.0" encoding="utf-8"?>
<formControlPr xmlns="http://schemas.microsoft.com/office/spreadsheetml/2009/9/main" objectType="CheckBox" fmlaLink="DATA!$H$126" lockText="1" noThreeD="1"/>
</file>

<file path=xl/ctrlProps/ctrlProp111.xml><?xml version="1.0" encoding="utf-8"?>
<formControlPr xmlns="http://schemas.microsoft.com/office/spreadsheetml/2009/9/main" objectType="Drop" dropLines="76" dropStyle="combo" dx="15" fmlaLink="DATA!$B$127" fmlaRange="DATA!$G$941:$G$968" sel="1" val="0"/>
</file>

<file path=xl/ctrlProps/ctrlProp112.xml><?xml version="1.0" encoding="utf-8"?>
<formControlPr xmlns="http://schemas.microsoft.com/office/spreadsheetml/2009/9/main" objectType="Drop" dropLines="76" dropStyle="combo" dx="15" fmlaLink="DATA!$D$127" fmlaRange="DATA!$B$941:$B$968" sel="1" val="0"/>
</file>

<file path=xl/ctrlProps/ctrlProp113.xml><?xml version="1.0" encoding="utf-8"?>
<formControlPr xmlns="http://schemas.microsoft.com/office/spreadsheetml/2009/9/main" objectType="Spin" dx="16" fmlaLink="$J$184" max="30000" page="10" val="0"/>
</file>

<file path=xl/ctrlProps/ctrlProp114.xml><?xml version="1.0" encoding="utf-8"?>
<formControlPr xmlns="http://schemas.microsoft.com/office/spreadsheetml/2009/9/main" objectType="CheckBox" fmlaLink="DATA!$H$127" lockText="1" noThreeD="1"/>
</file>

<file path=xl/ctrlProps/ctrlProp115.xml><?xml version="1.0" encoding="utf-8"?>
<formControlPr xmlns="http://schemas.microsoft.com/office/spreadsheetml/2009/9/main" objectType="Drop" dropLines="78" dropStyle="combo" dx="15" fmlaLink="DATA!$B$128" fmlaRange="DATA!$G$971:$G$998" sel="1" val="0"/>
</file>

<file path=xl/ctrlProps/ctrlProp116.xml><?xml version="1.0" encoding="utf-8"?>
<formControlPr xmlns="http://schemas.microsoft.com/office/spreadsheetml/2009/9/main" objectType="Drop" dropLines="78" dropStyle="combo" dx="15" fmlaLink="DATA!$D$128" fmlaRange="DATA!$B$971:$B$998" sel="1" val="0"/>
</file>

<file path=xl/ctrlProps/ctrlProp117.xml><?xml version="1.0" encoding="utf-8"?>
<formControlPr xmlns="http://schemas.microsoft.com/office/spreadsheetml/2009/9/main" objectType="Spin" dx="16" fmlaLink="$J$190" max="30000" page="10" val="0"/>
</file>

<file path=xl/ctrlProps/ctrlProp118.xml><?xml version="1.0" encoding="utf-8"?>
<formControlPr xmlns="http://schemas.microsoft.com/office/spreadsheetml/2009/9/main" objectType="CheckBox" fmlaLink="DATA!$H$128" lockText="1" noThreeD="1"/>
</file>

<file path=xl/ctrlProps/ctrlProp119.xml><?xml version="1.0" encoding="utf-8"?>
<formControlPr xmlns="http://schemas.microsoft.com/office/spreadsheetml/2009/9/main" objectType="Drop" dropLines="78" dropStyle="combo" dx="15" fmlaLink="DATA!$B$129" fmlaRange="DATA!$G$1001:$G$1028" sel="1" val="0"/>
</file>

<file path=xl/ctrlProps/ctrlProp12.xml><?xml version="1.0" encoding="utf-8"?>
<formControlPr xmlns="http://schemas.microsoft.com/office/spreadsheetml/2009/9/main" objectType="Drop" dropLines="84" dropStyle="combo" dx="15" fmlaLink="DATA!$D$102" fmlaRange="DATA!$B$191:$B$218" sel="1" val="0"/>
</file>

<file path=xl/ctrlProps/ctrlProp120.xml><?xml version="1.0" encoding="utf-8"?>
<formControlPr xmlns="http://schemas.microsoft.com/office/spreadsheetml/2009/9/main" objectType="Drop" dropLines="78" dropStyle="combo" dx="15" fmlaLink="DATA!$D$129" fmlaRange="DATA!$B$1001:$B$1028" sel="1" val="0"/>
</file>

<file path=xl/ctrlProps/ctrlProp121.xml><?xml version="1.0" encoding="utf-8"?>
<formControlPr xmlns="http://schemas.microsoft.com/office/spreadsheetml/2009/9/main" objectType="Spin" dx="16" fmlaLink="$J$196" max="30000" page="10" val="0"/>
</file>

<file path=xl/ctrlProps/ctrlProp122.xml><?xml version="1.0" encoding="utf-8"?>
<formControlPr xmlns="http://schemas.microsoft.com/office/spreadsheetml/2009/9/main" objectType="CheckBox" fmlaLink="DATA!$H$129" lockText="1" noThreeD="1"/>
</file>

<file path=xl/ctrlProps/ctrlProp123.xml><?xml version="1.0" encoding="utf-8"?>
<formControlPr xmlns="http://schemas.microsoft.com/office/spreadsheetml/2009/9/main" objectType="Drop" dropLines="78" dropStyle="combo" dx="15" fmlaLink="DATA!$B$130" fmlaRange="DATA!$G$1031:$G$1058" sel="1" val="0"/>
</file>

<file path=xl/ctrlProps/ctrlProp124.xml><?xml version="1.0" encoding="utf-8"?>
<formControlPr xmlns="http://schemas.microsoft.com/office/spreadsheetml/2009/9/main" objectType="Drop" dropLines="78" dropStyle="combo" dx="15" fmlaLink="DATA!$D$130" fmlaRange="DATA!$B$1031:$B$1058" sel="1" val="0"/>
</file>

<file path=xl/ctrlProps/ctrlProp125.xml><?xml version="1.0" encoding="utf-8"?>
<formControlPr xmlns="http://schemas.microsoft.com/office/spreadsheetml/2009/9/main" objectType="Spin" dx="16" fmlaLink="$J$202" max="30000" page="10" val="0"/>
</file>

<file path=xl/ctrlProps/ctrlProp126.xml><?xml version="1.0" encoding="utf-8"?>
<formControlPr xmlns="http://schemas.microsoft.com/office/spreadsheetml/2009/9/main" objectType="CheckBox" fmlaLink="DATA!$H$130" lockText="1" noThreeD="1"/>
</file>

<file path=xl/ctrlProps/ctrlProp127.xml><?xml version="1.0" encoding="utf-8"?>
<formControlPr xmlns="http://schemas.microsoft.com/office/spreadsheetml/2009/9/main" objectType="Drop" dropLines="76" dropStyle="combo" dx="15" fmlaLink="DATA!$B$131" fmlaRange="DATA!$G$1061:$G$1088" sel="1" val="0"/>
</file>

<file path=xl/ctrlProps/ctrlProp128.xml><?xml version="1.0" encoding="utf-8"?>
<formControlPr xmlns="http://schemas.microsoft.com/office/spreadsheetml/2009/9/main" objectType="Drop" dropLines="76" dropStyle="combo" dx="15" fmlaLink="DATA!$D$131" fmlaRange="DATA!$B$1061:$B$1088" sel="1" val="0"/>
</file>

<file path=xl/ctrlProps/ctrlProp129.xml><?xml version="1.0" encoding="utf-8"?>
<formControlPr xmlns="http://schemas.microsoft.com/office/spreadsheetml/2009/9/main" objectType="Spin" dx="16" fmlaLink="$J$208" max="30000" page="10" val="0"/>
</file>

<file path=xl/ctrlProps/ctrlProp13.xml><?xml version="1.0" encoding="utf-8"?>
<formControlPr xmlns="http://schemas.microsoft.com/office/spreadsheetml/2009/9/main" objectType="Spin" dx="16" fmlaLink="$J$34" max="30000" page="10" val="0"/>
</file>

<file path=xl/ctrlProps/ctrlProp130.xml><?xml version="1.0" encoding="utf-8"?>
<formControlPr xmlns="http://schemas.microsoft.com/office/spreadsheetml/2009/9/main" objectType="CheckBox" fmlaLink="DATA!$H$131" lockText="1" noThreeD="1"/>
</file>

<file path=xl/ctrlProps/ctrlProp131.xml><?xml version="1.0" encoding="utf-8"?>
<formControlPr xmlns="http://schemas.microsoft.com/office/spreadsheetml/2009/9/main" objectType="Drop" dropLines="76" dropStyle="combo" dx="15" fmlaLink="DATA!$B$132" fmlaRange="DATA!$G$1091:$G$1118" sel="1" val="0"/>
</file>

<file path=xl/ctrlProps/ctrlProp132.xml><?xml version="1.0" encoding="utf-8"?>
<formControlPr xmlns="http://schemas.microsoft.com/office/spreadsheetml/2009/9/main" objectType="Drop" dropLines="76" dropStyle="combo" dx="15" fmlaLink="DATA!$D$132" fmlaRange="DATA!$B$1091:$B$1118" sel="1" val="0"/>
</file>

<file path=xl/ctrlProps/ctrlProp133.xml><?xml version="1.0" encoding="utf-8"?>
<formControlPr xmlns="http://schemas.microsoft.com/office/spreadsheetml/2009/9/main" objectType="Spin" dx="16" fmlaLink="$J$214" max="30000" page="10" val="0"/>
</file>

<file path=xl/ctrlProps/ctrlProp134.xml><?xml version="1.0" encoding="utf-8"?>
<formControlPr xmlns="http://schemas.microsoft.com/office/spreadsheetml/2009/9/main" objectType="CheckBox" fmlaLink="DATA!$H$132" lockText="1" noThreeD="1"/>
</file>

<file path=xl/ctrlProps/ctrlProp135.xml><?xml version="1.0" encoding="utf-8"?>
<formControlPr xmlns="http://schemas.microsoft.com/office/spreadsheetml/2009/9/main" objectType="Drop" dropLines="76" dropStyle="combo" dx="15" fmlaLink="DATA!$B$133" fmlaRange="DATA!$G$1121:$G$1148" sel="1" val="0"/>
</file>

<file path=xl/ctrlProps/ctrlProp136.xml><?xml version="1.0" encoding="utf-8"?>
<formControlPr xmlns="http://schemas.microsoft.com/office/spreadsheetml/2009/9/main" objectType="Drop" dropLines="76" dropStyle="combo" dx="15" fmlaLink="DATA!$D$133" fmlaRange="DATA!$B$1121:$B$1148" sel="1" val="0"/>
</file>

<file path=xl/ctrlProps/ctrlProp137.xml><?xml version="1.0" encoding="utf-8"?>
<formControlPr xmlns="http://schemas.microsoft.com/office/spreadsheetml/2009/9/main" objectType="Spin" dx="16" fmlaLink="$J$220" max="30000" page="10" val="0"/>
</file>

<file path=xl/ctrlProps/ctrlProp138.xml><?xml version="1.0" encoding="utf-8"?>
<formControlPr xmlns="http://schemas.microsoft.com/office/spreadsheetml/2009/9/main" objectType="CheckBox" fmlaLink="DATA!$H$133" lockText="1" noThreeD="1"/>
</file>

<file path=xl/ctrlProps/ctrlProp139.xml><?xml version="1.0" encoding="utf-8"?>
<formControlPr xmlns="http://schemas.microsoft.com/office/spreadsheetml/2009/9/main" objectType="Drop" dropLines="78" dropStyle="combo" dx="15" fmlaLink="DATA!$B$134" fmlaRange="DATA!$G$1151:$G$1178" sel="1" val="0"/>
</file>

<file path=xl/ctrlProps/ctrlProp14.xml><?xml version="1.0" encoding="utf-8"?>
<formControlPr xmlns="http://schemas.microsoft.com/office/spreadsheetml/2009/9/main" objectType="CheckBox" fmlaLink="DATA!$H$102" lockText="1" noThreeD="1"/>
</file>

<file path=xl/ctrlProps/ctrlProp140.xml><?xml version="1.0" encoding="utf-8"?>
<formControlPr xmlns="http://schemas.microsoft.com/office/spreadsheetml/2009/9/main" objectType="Drop" dropLines="76" dropStyle="combo" dx="15" fmlaLink="DATA!$D$134" fmlaRange="DATA!$B$1151:$B$1178" sel="1" val="0"/>
</file>

<file path=xl/ctrlProps/ctrlProp141.xml><?xml version="1.0" encoding="utf-8"?>
<formControlPr xmlns="http://schemas.microsoft.com/office/spreadsheetml/2009/9/main" objectType="Spin" dx="16" fmlaLink="$J$226" max="30000" page="10" val="0"/>
</file>

<file path=xl/ctrlProps/ctrlProp142.xml><?xml version="1.0" encoding="utf-8"?>
<formControlPr xmlns="http://schemas.microsoft.com/office/spreadsheetml/2009/9/main" objectType="CheckBox" fmlaLink="DATA!$H$134" lockText="1" noThreeD="1"/>
</file>

<file path=xl/ctrlProps/ctrlProp143.xml><?xml version="1.0" encoding="utf-8"?>
<formControlPr xmlns="http://schemas.microsoft.com/office/spreadsheetml/2009/9/main" objectType="Drop" dropLines="76" dropStyle="combo" dx="15" fmlaLink="DATA!$B$135" fmlaRange="DATA!$G$1181:$G$1208" sel="1" val="0"/>
</file>

<file path=xl/ctrlProps/ctrlProp144.xml><?xml version="1.0" encoding="utf-8"?>
<formControlPr xmlns="http://schemas.microsoft.com/office/spreadsheetml/2009/9/main" objectType="Drop" dropLines="76" dropStyle="combo" dx="15" fmlaLink="DATA!$D$135" fmlaRange="DATA!$B$1181:$B$1208" sel="1" val="0"/>
</file>

<file path=xl/ctrlProps/ctrlProp145.xml><?xml version="1.0" encoding="utf-8"?>
<formControlPr xmlns="http://schemas.microsoft.com/office/spreadsheetml/2009/9/main" objectType="Spin" dx="16" fmlaLink="$J$232" max="30000" page="10" val="0"/>
</file>

<file path=xl/ctrlProps/ctrlProp146.xml><?xml version="1.0" encoding="utf-8"?>
<formControlPr xmlns="http://schemas.microsoft.com/office/spreadsheetml/2009/9/main" objectType="CheckBox" fmlaLink="DATA!$H$135" lockText="1" noThreeD="1"/>
</file>

<file path=xl/ctrlProps/ctrlProp147.xml><?xml version="1.0" encoding="utf-8"?>
<formControlPr xmlns="http://schemas.microsoft.com/office/spreadsheetml/2009/9/main" objectType="Drop" dropLines="78" dropStyle="combo" dx="15" fmlaLink="DATA!$B$136" fmlaRange="DATA!$G$1211:$G$1238" sel="1" val="0"/>
</file>

<file path=xl/ctrlProps/ctrlProp148.xml><?xml version="1.0" encoding="utf-8"?>
<formControlPr xmlns="http://schemas.microsoft.com/office/spreadsheetml/2009/9/main" objectType="Drop" dropLines="78" dropStyle="combo" dx="15" fmlaLink="DATA!$D$136" fmlaRange="DATA!$B$1211:$B$1238" sel="1" val="0"/>
</file>

<file path=xl/ctrlProps/ctrlProp149.xml><?xml version="1.0" encoding="utf-8"?>
<formControlPr xmlns="http://schemas.microsoft.com/office/spreadsheetml/2009/9/main" objectType="Spin" dx="16" fmlaLink="$J$238" max="30000" page="10" val="0"/>
</file>

<file path=xl/ctrlProps/ctrlProp15.xml><?xml version="1.0" encoding="utf-8"?>
<formControlPr xmlns="http://schemas.microsoft.com/office/spreadsheetml/2009/9/main" objectType="Drop" dropLines="78" dropStyle="combo" dx="15" fmlaLink="DATA!$B$103" fmlaRange="DATA!$G$221:$G$248" sel="1" val="0"/>
</file>

<file path=xl/ctrlProps/ctrlProp150.xml><?xml version="1.0" encoding="utf-8"?>
<formControlPr xmlns="http://schemas.microsoft.com/office/spreadsheetml/2009/9/main" objectType="CheckBox" fmlaLink="DATA!$H$136" lockText="1" noThreeD="1"/>
</file>

<file path=xl/ctrlProps/ctrlProp151.xml><?xml version="1.0" encoding="utf-8"?>
<formControlPr xmlns="http://schemas.microsoft.com/office/spreadsheetml/2009/9/main" objectType="Drop" dropLines="76" dropStyle="combo" dx="15" fmlaLink="DATA!$B$137" fmlaRange="DATA!$G$1241:$G$1268" sel="1" val="0"/>
</file>

<file path=xl/ctrlProps/ctrlProp152.xml><?xml version="1.0" encoding="utf-8"?>
<formControlPr xmlns="http://schemas.microsoft.com/office/spreadsheetml/2009/9/main" objectType="Drop" dropLines="76" dropStyle="combo" dx="15" fmlaLink="DATA!$D$137" fmlaRange="DATA!$B$1241:$B$1268" sel="1" val="0"/>
</file>

<file path=xl/ctrlProps/ctrlProp153.xml><?xml version="1.0" encoding="utf-8"?>
<formControlPr xmlns="http://schemas.microsoft.com/office/spreadsheetml/2009/9/main" objectType="Spin" dx="16" fmlaLink="$J$244" max="30000" page="10" val="0"/>
</file>

<file path=xl/ctrlProps/ctrlProp154.xml><?xml version="1.0" encoding="utf-8"?>
<formControlPr xmlns="http://schemas.microsoft.com/office/spreadsheetml/2009/9/main" objectType="CheckBox" fmlaLink="DATA!$H$137" lockText="1" noThreeD="1"/>
</file>

<file path=xl/ctrlProps/ctrlProp155.xml><?xml version="1.0" encoding="utf-8"?>
<formControlPr xmlns="http://schemas.microsoft.com/office/spreadsheetml/2009/9/main" objectType="Drop" dropLines="76" dropStyle="combo" dx="15" fmlaLink="DATA!$B$138" fmlaRange="DATA!$G$1271:$G$1298" sel="1" val="0"/>
</file>

<file path=xl/ctrlProps/ctrlProp156.xml><?xml version="1.0" encoding="utf-8"?>
<formControlPr xmlns="http://schemas.microsoft.com/office/spreadsheetml/2009/9/main" objectType="Drop" dropLines="76" dropStyle="combo" dx="15" fmlaLink="DATA!$D$138" fmlaRange="DATA!$B$1271:$B$1298" sel="1" val="0"/>
</file>

<file path=xl/ctrlProps/ctrlProp157.xml><?xml version="1.0" encoding="utf-8"?>
<formControlPr xmlns="http://schemas.microsoft.com/office/spreadsheetml/2009/9/main" objectType="Spin" dx="16" fmlaLink="$J$250" max="30000" page="10" val="0"/>
</file>

<file path=xl/ctrlProps/ctrlProp158.xml><?xml version="1.0" encoding="utf-8"?>
<formControlPr xmlns="http://schemas.microsoft.com/office/spreadsheetml/2009/9/main" objectType="CheckBox" fmlaLink="DATA!$H$138" lockText="1" noThreeD="1"/>
</file>

<file path=xl/ctrlProps/ctrlProp159.xml><?xml version="1.0" encoding="utf-8"?>
<formControlPr xmlns="http://schemas.microsoft.com/office/spreadsheetml/2009/9/main" objectType="Drop" dropLines="76" dropStyle="combo" dx="15" fmlaLink="DATA!$B$139" fmlaRange="DATA!$G$1301:$G$1328" sel="1" val="0"/>
</file>

<file path=xl/ctrlProps/ctrlProp16.xml><?xml version="1.0" encoding="utf-8"?>
<formControlPr xmlns="http://schemas.microsoft.com/office/spreadsheetml/2009/9/main" objectType="Drop" dropLines="78" dropStyle="combo" dx="15" fmlaLink="DATA!$D$103" fmlaRange="DATA!$B$221:$B$248" sel="1" val="0"/>
</file>

<file path=xl/ctrlProps/ctrlProp160.xml><?xml version="1.0" encoding="utf-8"?>
<formControlPr xmlns="http://schemas.microsoft.com/office/spreadsheetml/2009/9/main" objectType="Drop" dropLines="76" dropStyle="combo" dx="15" fmlaLink="DATA!$D$139" fmlaRange="DATA!$B$1301:$B$1328" sel="1" val="0"/>
</file>

<file path=xl/ctrlProps/ctrlProp161.xml><?xml version="1.0" encoding="utf-8"?>
<formControlPr xmlns="http://schemas.microsoft.com/office/spreadsheetml/2009/9/main" objectType="Spin" dx="16" fmlaLink="$J$256" max="30000" page="10" val="0"/>
</file>

<file path=xl/ctrlProps/ctrlProp162.xml><?xml version="1.0" encoding="utf-8"?>
<formControlPr xmlns="http://schemas.microsoft.com/office/spreadsheetml/2009/9/main" objectType="CheckBox" fmlaLink="DATA!$H$139" lockText="1" noThreeD="1"/>
</file>

<file path=xl/ctrlProps/ctrlProp163.xml><?xml version="1.0" encoding="utf-8"?>
<formControlPr xmlns="http://schemas.microsoft.com/office/spreadsheetml/2009/9/main" objectType="Drop" dropLines="78" dropStyle="combo" dx="15" fmlaLink="DATA!$B$140" fmlaRange="DATA!$G$1331:$G$1358" sel="1" val="0"/>
</file>

<file path=xl/ctrlProps/ctrlProp164.xml><?xml version="1.0" encoding="utf-8"?>
<formControlPr xmlns="http://schemas.microsoft.com/office/spreadsheetml/2009/9/main" objectType="Drop" dropLines="84" dropStyle="combo" dx="15" fmlaLink="DATA!$D$140" fmlaRange="DATA!$B$1331:$B$1358" sel="1" val="0"/>
</file>

<file path=xl/ctrlProps/ctrlProp165.xml><?xml version="1.0" encoding="utf-8"?>
<formControlPr xmlns="http://schemas.microsoft.com/office/spreadsheetml/2009/9/main" objectType="Spin" dx="16" fmlaLink="$J$262" max="30000" page="10" val="0"/>
</file>

<file path=xl/ctrlProps/ctrlProp166.xml><?xml version="1.0" encoding="utf-8"?>
<formControlPr xmlns="http://schemas.microsoft.com/office/spreadsheetml/2009/9/main" objectType="CheckBox" fmlaLink="DATA!$H$140" lockText="1" noThreeD="1"/>
</file>

<file path=xl/ctrlProps/ctrlProp167.xml><?xml version="1.0" encoding="utf-8"?>
<formControlPr xmlns="http://schemas.microsoft.com/office/spreadsheetml/2009/9/main" objectType="Drop" dropLines="84" dropStyle="combo" dx="15" fmlaLink="DATA!$I$91" fmlaRange="DATA!$J$52:$J$80" sel="1" val="0"/>
</file>

<file path=xl/ctrlProps/ctrlProp168.xml><?xml version="1.0" encoding="utf-8"?>
<formControlPr xmlns="http://schemas.microsoft.com/office/spreadsheetml/2009/9/main" objectType="Drop" dropLines="84" dropStyle="combo" dx="15" fmlaLink="DATA!$L$92" fmlaRange="DATA!$L$34:$L$38" sel="1" val="0"/>
</file>

<file path=xl/ctrlProps/ctrlProp169.xml><?xml version="1.0" encoding="utf-8"?>
<formControlPr xmlns="http://schemas.microsoft.com/office/spreadsheetml/2009/9/main" objectType="Drop" dropLines="84" dropStyle="combo" dx="15" fmlaLink="DATA!$BJ$90" fmlaRange="DATA!$BI$41:$BI$56" sel="1" val="0"/>
</file>

<file path=xl/ctrlProps/ctrlProp17.xml><?xml version="1.0" encoding="utf-8"?>
<formControlPr xmlns="http://schemas.microsoft.com/office/spreadsheetml/2009/9/main" objectType="Spin" dx="16" fmlaLink="$J$40" max="30000" page="10" val="0"/>
</file>

<file path=xl/ctrlProps/ctrlProp170.xml><?xml version="1.0" encoding="utf-8"?>
<formControlPr xmlns="http://schemas.microsoft.com/office/spreadsheetml/2009/9/main" objectType="Drop" dropLines="84" dropStyle="combo" dx="15" fmlaLink="DATA!$F$161" fmlaRange="DATA!$A$2:$A$7" sel="1" val="0"/>
</file>

<file path=xl/ctrlProps/ctrlProp171.xml><?xml version="1.0" encoding="utf-8"?>
<formControlPr xmlns="http://schemas.microsoft.com/office/spreadsheetml/2009/9/main" objectType="Drop" dropLines="78" dropStyle="combo" dx="15" fmlaLink="DATA!$F$221" fmlaRange="DATA!$A$2:$A$7" sel="1" val="0"/>
</file>

<file path=xl/ctrlProps/ctrlProp172.xml><?xml version="1.0" encoding="utf-8"?>
<formControlPr xmlns="http://schemas.microsoft.com/office/spreadsheetml/2009/9/main" objectType="Drop" dropLines="84" dropStyle="combo" dx="15" fmlaLink="DATA!$B$102" fmlaRange="DATA!$G$191:$G$218" sel="1" val="0"/>
</file>

<file path=xl/ctrlProps/ctrlProp173.xml><?xml version="1.0" encoding="utf-8"?>
<formControlPr xmlns="http://schemas.microsoft.com/office/spreadsheetml/2009/9/main" objectType="Drop" dropLines="84" dropStyle="combo" dx="15" fmlaLink="DATA!$F$191" fmlaRange="DATA!$A$2:$A$7" sel="1" val="0"/>
</file>

<file path=xl/ctrlProps/ctrlProp174.xml><?xml version="1.0" encoding="utf-8"?>
<formControlPr xmlns="http://schemas.microsoft.com/office/spreadsheetml/2009/9/main" objectType="Drop" dropLines="78" dropStyle="combo" dx="15" fmlaLink="DATA!$F$251" fmlaRange="DATA!$A$2:$A$7" sel="1" val="0"/>
</file>

<file path=xl/ctrlProps/ctrlProp175.xml><?xml version="1.0" encoding="utf-8"?>
<formControlPr xmlns="http://schemas.microsoft.com/office/spreadsheetml/2009/9/main" objectType="Drop" dropLines="78" dropStyle="combo" dx="15" fmlaLink="DATA!$F$281" fmlaRange="DATA!$A$2:$A$7" sel="1" val="0"/>
</file>

<file path=xl/ctrlProps/ctrlProp176.xml><?xml version="1.0" encoding="utf-8"?>
<formControlPr xmlns="http://schemas.microsoft.com/office/spreadsheetml/2009/9/main" objectType="Drop" dropLines="78" dropStyle="combo" dx="15" fmlaLink="DATA!$F$311" fmlaRange="DATA!$A$2:$A$7" sel="1" val="0"/>
</file>

<file path=xl/ctrlProps/ctrlProp177.xml><?xml version="1.0" encoding="utf-8"?>
<formControlPr xmlns="http://schemas.microsoft.com/office/spreadsheetml/2009/9/main" objectType="Drop" dropLines="78" dropStyle="combo" dx="15" fmlaLink="DATA!$F$341" fmlaRange="DATA!$A$2:$A$7" sel="1" val="0"/>
</file>

<file path=xl/ctrlProps/ctrlProp178.xml><?xml version="1.0" encoding="utf-8"?>
<formControlPr xmlns="http://schemas.microsoft.com/office/spreadsheetml/2009/9/main" objectType="Drop" dropLines="76" dropStyle="combo" dx="15" fmlaLink="DATA!$F$371" fmlaRange="DATA!$A$2:$A$7" sel="1" val="0"/>
</file>

<file path=xl/ctrlProps/ctrlProp179.xml><?xml version="1.0" encoding="utf-8"?>
<formControlPr xmlns="http://schemas.microsoft.com/office/spreadsheetml/2009/9/main" objectType="Drop" dropLines="76" dropStyle="combo" dx="15" fmlaLink="DATA!$F$401" fmlaRange="DATA!$A$2:$A$7" sel="1" val="0"/>
</file>

<file path=xl/ctrlProps/ctrlProp18.xml><?xml version="1.0" encoding="utf-8"?>
<formControlPr xmlns="http://schemas.microsoft.com/office/spreadsheetml/2009/9/main" objectType="CheckBox" fmlaLink="DATA!$H$103" lockText="1" noThreeD="1"/>
</file>

<file path=xl/ctrlProps/ctrlProp180.xml><?xml version="1.0" encoding="utf-8"?>
<formControlPr xmlns="http://schemas.microsoft.com/office/spreadsheetml/2009/9/main" objectType="Drop" dropLines="76" dropStyle="combo" dx="15" fmlaLink="DATA!$F$431" fmlaRange="DATA!$A$2:$A$7" sel="1" val="0"/>
</file>

<file path=xl/ctrlProps/ctrlProp181.xml><?xml version="1.0" encoding="utf-8"?>
<formControlPr xmlns="http://schemas.microsoft.com/office/spreadsheetml/2009/9/main" objectType="Drop" dropLines="76" dropStyle="combo" dx="15" fmlaLink="DATA!$F$461" fmlaRange="DATA!$A$2:$A$7" sel="1" val="0"/>
</file>

<file path=xl/ctrlProps/ctrlProp182.xml><?xml version="1.0" encoding="utf-8"?>
<formControlPr xmlns="http://schemas.microsoft.com/office/spreadsheetml/2009/9/main" objectType="Drop" dropLines="76" dropStyle="combo" dx="15" fmlaLink="DATA!$F$491" fmlaRange="DATA!$A$2:$A$7" sel="1" val="0"/>
</file>

<file path=xl/ctrlProps/ctrlProp183.xml><?xml version="1.0" encoding="utf-8"?>
<formControlPr xmlns="http://schemas.microsoft.com/office/spreadsheetml/2009/9/main" objectType="Drop" dropLines="76" dropStyle="combo" dx="15" fmlaLink="DATA!$F$521" fmlaRange="DATA!$A$2:$A$7" sel="1" val="0"/>
</file>

<file path=xl/ctrlProps/ctrlProp184.xml><?xml version="1.0" encoding="utf-8"?>
<formControlPr xmlns="http://schemas.microsoft.com/office/spreadsheetml/2009/9/main" objectType="Drop" dropLines="78" dropStyle="combo" dx="15" fmlaLink="DATA!$F$551" fmlaRange="DATA!$A$2:$A$7" sel="1" val="0"/>
</file>

<file path=xl/ctrlProps/ctrlProp185.xml><?xml version="1.0" encoding="utf-8"?>
<formControlPr xmlns="http://schemas.microsoft.com/office/spreadsheetml/2009/9/main" objectType="Drop" dropLines="78" dropStyle="combo" dx="15" fmlaLink="DATA!$F$581" fmlaRange="DATA!$A$2:$A$7" sel="1" val="0"/>
</file>

<file path=xl/ctrlProps/ctrlProp186.xml><?xml version="1.0" encoding="utf-8"?>
<formControlPr xmlns="http://schemas.microsoft.com/office/spreadsheetml/2009/9/main" objectType="Drop" dropLines="76" dropStyle="combo" dx="15" fmlaLink="DATA!$F$611" fmlaRange="DATA!$A$2:$A$7" sel="1" val="0"/>
</file>

<file path=xl/ctrlProps/ctrlProp187.xml><?xml version="1.0" encoding="utf-8"?>
<formControlPr xmlns="http://schemas.microsoft.com/office/spreadsheetml/2009/9/main" objectType="Drop" dropLines="78" dropStyle="combo" dx="15" fmlaLink="DATA!$F$641" fmlaRange="DATA!$A$2:$A$7" sel="1" val="0"/>
</file>

<file path=xl/ctrlProps/ctrlProp188.xml><?xml version="1.0" encoding="utf-8"?>
<formControlPr xmlns="http://schemas.microsoft.com/office/spreadsheetml/2009/9/main" objectType="Drop" dropLines="76" dropStyle="combo" dx="15" fmlaLink="DATA!$F$671" fmlaRange="DATA!$A$2:$A$7" sel="1" val="0"/>
</file>

<file path=xl/ctrlProps/ctrlProp189.xml><?xml version="1.0" encoding="utf-8"?>
<formControlPr xmlns="http://schemas.microsoft.com/office/spreadsheetml/2009/9/main" objectType="Drop" dropLines="76" dropStyle="combo" dx="15" fmlaLink="DATA!$F$701" fmlaRange="DATA!$A$2:$A$7" sel="1" val="0"/>
</file>

<file path=xl/ctrlProps/ctrlProp19.xml><?xml version="1.0" encoding="utf-8"?>
<formControlPr xmlns="http://schemas.microsoft.com/office/spreadsheetml/2009/9/main" objectType="Drop" dropLines="78" dropStyle="combo" dx="15" fmlaLink="DATA!$B$104" fmlaRange="DATA!$G$251:$G$278" sel="1" val="0"/>
</file>

<file path=xl/ctrlProps/ctrlProp190.xml><?xml version="1.0" encoding="utf-8"?>
<formControlPr xmlns="http://schemas.microsoft.com/office/spreadsheetml/2009/9/main" objectType="Drop" dropLines="78" dropStyle="combo" dx="15" fmlaLink="DATA!$F$731" fmlaRange="DATA!$A$2:$A$7" sel="1" val="0"/>
</file>

<file path=xl/ctrlProps/ctrlProp191.xml><?xml version="1.0" encoding="utf-8"?>
<formControlPr xmlns="http://schemas.microsoft.com/office/spreadsheetml/2009/9/main" objectType="Drop" dropLines="76" dropStyle="combo" dx="15" fmlaLink="DATA!$F$761" fmlaRange="DATA!$A$2:$A$7" sel="1" val="0"/>
</file>

<file path=xl/ctrlProps/ctrlProp192.xml><?xml version="1.0" encoding="utf-8"?>
<formControlPr xmlns="http://schemas.microsoft.com/office/spreadsheetml/2009/9/main" objectType="Drop" dropLines="76" dropStyle="combo" dx="15" fmlaLink="DATA!$F$791" fmlaRange="DATA!$A$2:$A$7" sel="1" val="0"/>
</file>

<file path=xl/ctrlProps/ctrlProp193.xml><?xml version="1.0" encoding="utf-8"?>
<formControlPr xmlns="http://schemas.microsoft.com/office/spreadsheetml/2009/9/main" objectType="Drop" dropLines="76" dropStyle="combo" dx="15" fmlaLink="DATA!$F$821" fmlaRange="DATA!$A$2:$A$7" sel="1" val="0"/>
</file>

<file path=xl/ctrlProps/ctrlProp194.xml><?xml version="1.0" encoding="utf-8"?>
<formControlPr xmlns="http://schemas.microsoft.com/office/spreadsheetml/2009/9/main" objectType="Drop" dropLines="76" dropStyle="combo" dx="15" fmlaLink="DATA!$F$851" fmlaRange="DATA!$A$2:$A$7" sel="1" val="0"/>
</file>

<file path=xl/ctrlProps/ctrlProp195.xml><?xml version="1.0" encoding="utf-8"?>
<formControlPr xmlns="http://schemas.microsoft.com/office/spreadsheetml/2009/9/main" objectType="Drop" dropLines="76" dropStyle="combo" dx="15" fmlaLink="DATA!$F$881" fmlaRange="DATA!$A$2:$A$7" sel="1" val="0"/>
</file>

<file path=xl/ctrlProps/ctrlProp196.xml><?xml version="1.0" encoding="utf-8"?>
<formControlPr xmlns="http://schemas.microsoft.com/office/spreadsheetml/2009/9/main" objectType="Drop" dropLines="76" dropStyle="combo" dx="15" fmlaLink="DATA!$F$911" fmlaRange="DATA!$A$2:$A$7" sel="1" val="0"/>
</file>

<file path=xl/ctrlProps/ctrlProp197.xml><?xml version="1.0" encoding="utf-8"?>
<formControlPr xmlns="http://schemas.microsoft.com/office/spreadsheetml/2009/9/main" objectType="Drop" dropLines="76" dropStyle="combo" dx="15" fmlaLink="DATA!$F$941" fmlaRange="DATA!$A$2:$A$7" sel="1" val="0"/>
</file>

<file path=xl/ctrlProps/ctrlProp198.xml><?xml version="1.0" encoding="utf-8"?>
<formControlPr xmlns="http://schemas.microsoft.com/office/spreadsheetml/2009/9/main" objectType="Drop" dropLines="78" dropStyle="combo" dx="15" fmlaLink="DATA!$F$971" fmlaRange="DATA!$A$2:$A$7" sel="1" val="0"/>
</file>

<file path=xl/ctrlProps/ctrlProp199.xml><?xml version="1.0" encoding="utf-8"?>
<formControlPr xmlns="http://schemas.microsoft.com/office/spreadsheetml/2009/9/main" objectType="Drop" dropLines="78" dropStyle="combo" dx="15" fmlaLink="DATA!$F$1001" fmlaRange="DATA!$A$2:$A$7" sel="1" val="0"/>
</file>

<file path=xl/ctrlProps/ctrlProp2.xml><?xml version="1.0" encoding="utf-8"?>
<formControlPr xmlns="http://schemas.microsoft.com/office/spreadsheetml/2009/9/main" objectType="Drop" dropLines="78" dropStyle="combo" dx="15" fmlaLink="DATA!$F$90" fmlaRange="DATA!$F$41:$F$60" sel="1" val="0"/>
</file>

<file path=xl/ctrlProps/ctrlProp20.xml><?xml version="1.0" encoding="utf-8"?>
<formControlPr xmlns="http://schemas.microsoft.com/office/spreadsheetml/2009/9/main" objectType="Drop" dropLines="78" dropStyle="combo" dx="15" fmlaLink="DATA!$D$104" fmlaRange="DATA!$B$251:$B$278" sel="1" val="0"/>
</file>

<file path=xl/ctrlProps/ctrlProp200.xml><?xml version="1.0" encoding="utf-8"?>
<formControlPr xmlns="http://schemas.microsoft.com/office/spreadsheetml/2009/9/main" objectType="Drop" dropLines="78" dropStyle="combo" dx="15" fmlaLink="DATA!$F$1031" fmlaRange="DATA!$A$2:$A$7" sel="1" val="0"/>
</file>

<file path=xl/ctrlProps/ctrlProp201.xml><?xml version="1.0" encoding="utf-8"?>
<formControlPr xmlns="http://schemas.microsoft.com/office/spreadsheetml/2009/9/main" objectType="Drop" dropLines="78" dropStyle="combo" dx="15" fmlaLink="DATA!$F$1061" fmlaRange="DATA!$A$2:$A$7" sel="1" val="0"/>
</file>

<file path=xl/ctrlProps/ctrlProp202.xml><?xml version="1.0" encoding="utf-8"?>
<formControlPr xmlns="http://schemas.microsoft.com/office/spreadsheetml/2009/9/main" objectType="Drop" dropLines="76" dropStyle="combo" dx="15" fmlaLink="DATA!$F$1091" fmlaRange="DATA!$A$2:$A$7" sel="1" val="0"/>
</file>

<file path=xl/ctrlProps/ctrlProp203.xml><?xml version="1.0" encoding="utf-8"?>
<formControlPr xmlns="http://schemas.microsoft.com/office/spreadsheetml/2009/9/main" objectType="Drop" dropLines="76" dropStyle="combo" dx="15" fmlaLink="DATA!$F$1121" fmlaRange="DATA!$A$2:$A$7" sel="1" val="0"/>
</file>

<file path=xl/ctrlProps/ctrlProp204.xml><?xml version="1.0" encoding="utf-8"?>
<formControlPr xmlns="http://schemas.microsoft.com/office/spreadsheetml/2009/9/main" objectType="Drop" dropLines="78" dropStyle="combo" dx="15" fmlaLink="DATA!$F$1151" fmlaRange="DATA!$A$2:$A$7" sel="1" val="0"/>
</file>

<file path=xl/ctrlProps/ctrlProp205.xml><?xml version="1.0" encoding="utf-8"?>
<formControlPr xmlns="http://schemas.microsoft.com/office/spreadsheetml/2009/9/main" objectType="Drop" dropLines="78" dropStyle="combo" dx="15" fmlaLink="DATA!$F$1181" fmlaRange="DATA!$A$2:$A$7" sel="1" val="0"/>
</file>

<file path=xl/ctrlProps/ctrlProp206.xml><?xml version="1.0" encoding="utf-8"?>
<formControlPr xmlns="http://schemas.microsoft.com/office/spreadsheetml/2009/9/main" objectType="Drop" dropLines="78" dropStyle="combo" dx="15" fmlaLink="DATA!$F$1211" fmlaRange="DATA!$A$2:$A$7" sel="1" val="0"/>
</file>

<file path=xl/ctrlProps/ctrlProp207.xml><?xml version="1.0" encoding="utf-8"?>
<formControlPr xmlns="http://schemas.microsoft.com/office/spreadsheetml/2009/9/main" objectType="Drop" dropLines="76" dropStyle="combo" dx="15" fmlaLink="DATA!$F$1241" fmlaRange="DATA!$A$2:$A$7" sel="1" val="0"/>
</file>

<file path=xl/ctrlProps/ctrlProp208.xml><?xml version="1.0" encoding="utf-8"?>
<formControlPr xmlns="http://schemas.microsoft.com/office/spreadsheetml/2009/9/main" objectType="Drop" dropLines="76" dropStyle="combo" dx="15" fmlaLink="DATA!$F$1271" fmlaRange="DATA!$A$2:$A$7" sel="1" val="0"/>
</file>

<file path=xl/ctrlProps/ctrlProp209.xml><?xml version="1.0" encoding="utf-8"?>
<formControlPr xmlns="http://schemas.microsoft.com/office/spreadsheetml/2009/9/main" objectType="Drop" dropLines="76" dropStyle="combo" dx="15" fmlaLink="DATA!$F$1301" fmlaRange="DATA!$A$2:$A$7" sel="1" val="0"/>
</file>

<file path=xl/ctrlProps/ctrlProp21.xml><?xml version="1.0" encoding="utf-8"?>
<formControlPr xmlns="http://schemas.microsoft.com/office/spreadsheetml/2009/9/main" objectType="Spin" dx="16" fmlaLink="$J$46" max="30000" page="10" val="0"/>
</file>

<file path=xl/ctrlProps/ctrlProp210.xml><?xml version="1.0" encoding="utf-8"?>
<formControlPr xmlns="http://schemas.microsoft.com/office/spreadsheetml/2009/9/main" objectType="Drop" dropLines="85" dropStyle="combo" dx="15" fmlaLink="DATA!$F$1331" fmlaRange="DATA!$A$2:$A$7" sel="1" val="0"/>
</file>

<file path=xl/ctrlProps/ctrlProp211.xml><?xml version="1.0" encoding="utf-8"?>
<formControlPr xmlns="http://schemas.microsoft.com/office/spreadsheetml/2009/9/main" objectType="Drop" dropLines="78" dropStyle="combo" dx="15" fmlaLink="DATA!$BP$90" fmlaRange="DATA!$BO$41:$BO$59" sel="1" val="0"/>
</file>

<file path=xl/ctrlProps/ctrlProp212.xml><?xml version="1.0" encoding="utf-8"?>
<formControlPr xmlns="http://schemas.microsoft.com/office/spreadsheetml/2009/9/main" objectType="Drop" dropLines="84" dropStyle="combo" dx="15" fmlaLink="DATA!$B$90" fmlaRange="DATA!$B$41:$B$42" sel="1" val="0"/>
</file>

<file path=xl/ctrlProps/ctrlProp213.xml><?xml version="1.0" encoding="utf-8"?>
<formControlPr xmlns="http://schemas.microsoft.com/office/spreadsheetml/2009/9/main" objectType="Drop" dropLines="84" dropStyle="combo" dx="15" fmlaLink="DATA!$BU$90" fmlaRange="DATA!$BU$41:$BU$53" sel="1" val="0"/>
</file>

<file path=xl/ctrlProps/ctrlProp214.xml><?xml version="1.0" encoding="utf-8"?>
<formControlPr xmlns="http://schemas.microsoft.com/office/spreadsheetml/2009/9/main" objectType="Drop" dropLines="78" dropStyle="combo" dx="15" fmlaLink="DATA!$BV$90" fmlaRange="DATA!$BV$41:$BV$72" sel="1" val="0"/>
</file>

<file path=xl/ctrlProps/ctrlProp215.xml><?xml version="1.0" encoding="utf-8"?>
<formControlPr xmlns="http://schemas.microsoft.com/office/spreadsheetml/2009/9/main" objectType="Drop" dropLines="84" dropStyle="combo" dx="15" fmlaLink="DATA!$BW$90" fmlaRange="DATA!$BW$41:$BW$42" sel="1" val="0"/>
</file>

<file path=xl/ctrlProps/ctrlProp216.xml><?xml version="1.0" encoding="utf-8"?>
<formControlPr xmlns="http://schemas.microsoft.com/office/spreadsheetml/2009/9/main" objectType="Drop" dropLines="78" dropStyle="combo" dx="15" fmlaLink="DATA!$BX$90" fmlaRange="DATA!$BX$41:$BX$47" sel="1" val="0"/>
</file>

<file path=xl/ctrlProps/ctrlProp217.xml><?xml version="1.0" encoding="utf-8"?>
<formControlPr xmlns="http://schemas.microsoft.com/office/spreadsheetml/2009/9/main" objectType="Drop" dropLines="84" dropStyle="combo" dx="15" fmlaLink="DATA!$CA$89" fmlaRange="DATA!$CA$41:$CA$69" sel="1" val="0"/>
</file>

<file path=xl/ctrlProps/ctrlProp218.xml><?xml version="1.0" encoding="utf-8"?>
<formControlPr xmlns="http://schemas.microsoft.com/office/spreadsheetml/2009/9/main" objectType="Drop" dropLines="84" dropStyle="combo" dx="15" fmlaLink="$I$13" fmlaRange="$I$2:$I$12" sel="1" val="0"/>
</file>

<file path=xl/ctrlProps/ctrlProp219.xml><?xml version="1.0" encoding="utf-8"?>
<formControlPr xmlns="http://schemas.microsoft.com/office/spreadsheetml/2009/9/main" objectType="Drop" dropLines="84" dropStyle="combo" dx="15" fmlaLink="$G$15" fmlaRange="$G$2:$G$14" sel="1" val="0"/>
</file>

<file path=xl/ctrlProps/ctrlProp22.xml><?xml version="1.0" encoding="utf-8"?>
<formControlPr xmlns="http://schemas.microsoft.com/office/spreadsheetml/2009/9/main" objectType="CheckBox" fmlaLink="DATA!$H$104" lockText="1" noThreeD="1"/>
</file>

<file path=xl/ctrlProps/ctrlProp220.xml><?xml version="1.0" encoding="utf-8"?>
<formControlPr xmlns="http://schemas.microsoft.com/office/spreadsheetml/2009/9/main" objectType="Drop" dropLines="84" dropStyle="combo" dx="15" fmlaLink="$F$20" fmlaRange="$F$2:$F$19" sel="1" val="0"/>
</file>

<file path=xl/ctrlProps/ctrlProp221.xml><?xml version="1.0" encoding="utf-8"?>
<formControlPr xmlns="http://schemas.microsoft.com/office/spreadsheetml/2009/9/main" objectType="Drop" dropLines="84" dropStyle="combo" dx="15" fmlaLink="$H$7" fmlaRange="$H$2:$H$6" sel="1" val="0"/>
</file>

<file path=xl/ctrlProps/ctrlProp222.xml><?xml version="1.0" encoding="utf-8"?>
<formControlPr xmlns="http://schemas.microsoft.com/office/spreadsheetml/2009/9/main" objectType="Drop" dropLines="84" dropStyle="combo" dx="15" fmlaLink="$D$11" fmlaRange="$D$5:$D$8" sel="1" val="0"/>
</file>

<file path=xl/ctrlProps/ctrlProp223.xml><?xml version="1.0" encoding="utf-8"?>
<formControlPr xmlns="http://schemas.microsoft.com/office/spreadsheetml/2009/9/main" objectType="Drop" dropLines="84" dropStyle="combo" dx="15" fmlaLink="$E$23" fmlaRange="$E$5:$E$22" sel="1" val="0"/>
</file>

<file path=xl/ctrlProps/ctrlProp224.xml><?xml version="1.0" encoding="utf-8"?>
<formControlPr xmlns="http://schemas.microsoft.com/office/spreadsheetml/2009/9/main" objectType="Drop" dropLines="78" dropStyle="combo" dx="15" fmlaLink="$F$18" fmlaRange="$F$5:$F$17" sel="1" val="0"/>
</file>

<file path=xl/ctrlProps/ctrlProp23.xml><?xml version="1.0" encoding="utf-8"?>
<formControlPr xmlns="http://schemas.microsoft.com/office/spreadsheetml/2009/9/main" objectType="Drop" dropLines="78" dropStyle="combo" dx="15" fmlaLink="DATA!$B$105" fmlaRange="DATA!$G$281:$G$308" sel="1" val="0"/>
</file>

<file path=xl/ctrlProps/ctrlProp24.xml><?xml version="1.0" encoding="utf-8"?>
<formControlPr xmlns="http://schemas.microsoft.com/office/spreadsheetml/2009/9/main" objectType="Drop" dropLines="78" dropStyle="combo" dx="15" fmlaLink="DATA!$D$105" fmlaRange="DATA!$B$281:$B$308" sel="1" val="0"/>
</file>

<file path=xl/ctrlProps/ctrlProp25.xml><?xml version="1.0" encoding="utf-8"?>
<formControlPr xmlns="http://schemas.microsoft.com/office/spreadsheetml/2009/9/main" objectType="Spin" dx="16" fmlaLink="$J$52" max="30000" page="10" val="0"/>
</file>

<file path=xl/ctrlProps/ctrlProp26.xml><?xml version="1.0" encoding="utf-8"?>
<formControlPr xmlns="http://schemas.microsoft.com/office/spreadsheetml/2009/9/main" objectType="CheckBox" fmlaLink="DATA!$H$105" lockText="1" noThreeD="1"/>
</file>

<file path=xl/ctrlProps/ctrlProp27.xml><?xml version="1.0" encoding="utf-8"?>
<formControlPr xmlns="http://schemas.microsoft.com/office/spreadsheetml/2009/9/main" objectType="Drop" dropLines="78" dropStyle="combo" dx="15" fmlaLink="DATA!$B$106" fmlaRange="DATA!$G$311:$G$338" sel="1" val="0"/>
</file>

<file path=xl/ctrlProps/ctrlProp28.xml><?xml version="1.0" encoding="utf-8"?>
<formControlPr xmlns="http://schemas.microsoft.com/office/spreadsheetml/2009/9/main" objectType="Drop" dropLines="78" dropStyle="combo" dx="15" fmlaLink="DATA!$D$106" fmlaRange="DATA!$B$311:$B$338" sel="1" val="0"/>
</file>

<file path=xl/ctrlProps/ctrlProp29.xml><?xml version="1.0" encoding="utf-8"?>
<formControlPr xmlns="http://schemas.microsoft.com/office/spreadsheetml/2009/9/main" objectType="Spin" dx="16" fmlaLink="$J$58" max="30000" page="10" val="0"/>
</file>

<file path=xl/ctrlProps/ctrlProp3.xml><?xml version="1.0" encoding="utf-8"?>
<formControlPr xmlns="http://schemas.microsoft.com/office/spreadsheetml/2009/9/main" objectType="Drop" dropLines="84" dropStyle="combo" dx="15" fmlaLink="DATA!$I$90" fmlaRange="DATA!$J$41:$J$49" sel="1" val="0"/>
</file>

<file path=xl/ctrlProps/ctrlProp30.xml><?xml version="1.0" encoding="utf-8"?>
<formControlPr xmlns="http://schemas.microsoft.com/office/spreadsheetml/2009/9/main" objectType="CheckBox" fmlaLink="DATA!$H$106" lockText="1" noThreeD="1"/>
</file>

<file path=xl/ctrlProps/ctrlProp31.xml><?xml version="1.0" encoding="utf-8"?>
<formControlPr xmlns="http://schemas.microsoft.com/office/spreadsheetml/2009/9/main" objectType="Drop" dropLines="78" dropStyle="combo" dx="15" fmlaLink="DATA!$B$107" fmlaRange="DATA!$G$341:$G$368" sel="1" val="0"/>
</file>

<file path=xl/ctrlProps/ctrlProp32.xml><?xml version="1.0" encoding="utf-8"?>
<formControlPr xmlns="http://schemas.microsoft.com/office/spreadsheetml/2009/9/main" objectType="Drop" dropLines="78" dropStyle="combo" dx="15" fmlaLink="DATA!$D$107" fmlaRange="DATA!$B$341:$B$368" sel="1" val="0"/>
</file>

<file path=xl/ctrlProps/ctrlProp33.xml><?xml version="1.0" encoding="utf-8"?>
<formControlPr xmlns="http://schemas.microsoft.com/office/spreadsheetml/2009/9/main" objectType="Spin" dx="16" fmlaLink="$J$64" max="30000" page="10" val="0"/>
</file>

<file path=xl/ctrlProps/ctrlProp34.xml><?xml version="1.0" encoding="utf-8"?>
<formControlPr xmlns="http://schemas.microsoft.com/office/spreadsheetml/2009/9/main" objectType="CheckBox" fmlaLink="DATA!$H$107" lockText="1" noThreeD="1"/>
</file>

<file path=xl/ctrlProps/ctrlProp35.xml><?xml version="1.0" encoding="utf-8"?>
<formControlPr xmlns="http://schemas.microsoft.com/office/spreadsheetml/2009/9/main" objectType="Drop" dropLines="76" dropStyle="combo" dx="15" fmlaLink="DATA!$B$108" fmlaRange="DATA!$G$371:$G$398" sel="1" val="0"/>
</file>

<file path=xl/ctrlProps/ctrlProp36.xml><?xml version="1.0" encoding="utf-8"?>
<formControlPr xmlns="http://schemas.microsoft.com/office/spreadsheetml/2009/9/main" objectType="Drop" dropLines="76" dropStyle="combo" dx="15" fmlaLink="DATA!$D$108" fmlaRange="DATA!$B$371:$B$398" sel="1" val="0"/>
</file>

<file path=xl/ctrlProps/ctrlProp37.xml><?xml version="1.0" encoding="utf-8"?>
<formControlPr xmlns="http://schemas.microsoft.com/office/spreadsheetml/2009/9/main" objectType="Spin" dx="16" fmlaLink="$J$70" max="30000" page="10" val="0"/>
</file>

<file path=xl/ctrlProps/ctrlProp38.xml><?xml version="1.0" encoding="utf-8"?>
<formControlPr xmlns="http://schemas.microsoft.com/office/spreadsheetml/2009/9/main" objectType="CheckBox" fmlaLink="DATA!$H$108" lockText="1" noThreeD="1"/>
</file>

<file path=xl/ctrlProps/ctrlProp39.xml><?xml version="1.0" encoding="utf-8"?>
<formControlPr xmlns="http://schemas.microsoft.com/office/spreadsheetml/2009/9/main" objectType="Drop" dropLines="84" dropStyle="combo" dx="15" fmlaLink="DATA!$B$109" fmlaRange="DATA!$G$401:$G$428" sel="1" val="0"/>
</file>

<file path=xl/ctrlProps/ctrlProp4.xml><?xml version="1.0" encoding="utf-8"?>
<formControlPr xmlns="http://schemas.microsoft.com/office/spreadsheetml/2009/9/main" objectType="Drop" dropLines="78" dropStyle="combo" dx="15" fmlaLink="DATA!$H$90" fmlaRange="DATA!$C$41:$C$81" sel="1" val="0"/>
</file>

<file path=xl/ctrlProps/ctrlProp40.xml><?xml version="1.0" encoding="utf-8"?>
<formControlPr xmlns="http://schemas.microsoft.com/office/spreadsheetml/2009/9/main" objectType="Drop" dropLines="76" dropStyle="combo" dx="15" fmlaLink="DATA!$D$109" fmlaRange="DATA!$B$401:$B$428" sel="1" val="0"/>
</file>

<file path=xl/ctrlProps/ctrlProp41.xml><?xml version="1.0" encoding="utf-8"?>
<formControlPr xmlns="http://schemas.microsoft.com/office/spreadsheetml/2009/9/main" objectType="Spin" dx="16" fmlaLink="$J$76" max="30000" page="10" val="0"/>
</file>

<file path=xl/ctrlProps/ctrlProp42.xml><?xml version="1.0" encoding="utf-8"?>
<formControlPr xmlns="http://schemas.microsoft.com/office/spreadsheetml/2009/9/main" objectType="CheckBox" fmlaLink="DATA!$H$109" lockText="1" noThreeD="1"/>
</file>

<file path=xl/ctrlProps/ctrlProp43.xml><?xml version="1.0" encoding="utf-8"?>
<formControlPr xmlns="http://schemas.microsoft.com/office/spreadsheetml/2009/9/main" objectType="Drop" dropLines="76" dropStyle="combo" dx="15" fmlaLink="DATA!$B$110" fmlaRange="DATA!$G$431:$G$458" sel="1" val="0"/>
</file>

<file path=xl/ctrlProps/ctrlProp44.xml><?xml version="1.0" encoding="utf-8"?>
<formControlPr xmlns="http://schemas.microsoft.com/office/spreadsheetml/2009/9/main" objectType="Drop" dropLines="76" dropStyle="combo" dx="15" fmlaLink="DATA!$D$110" fmlaRange="DATA!$B$431:$B$458" sel="1" val="0"/>
</file>

<file path=xl/ctrlProps/ctrlProp45.xml><?xml version="1.0" encoding="utf-8"?>
<formControlPr xmlns="http://schemas.microsoft.com/office/spreadsheetml/2009/9/main" objectType="Spin" dx="16" fmlaLink="$J$82" max="30000" page="10" val="0"/>
</file>

<file path=xl/ctrlProps/ctrlProp46.xml><?xml version="1.0" encoding="utf-8"?>
<formControlPr xmlns="http://schemas.microsoft.com/office/spreadsheetml/2009/9/main" objectType="CheckBox" fmlaLink="DATA!$H$110" lockText="1" noThreeD="1"/>
</file>

<file path=xl/ctrlProps/ctrlProp47.xml><?xml version="1.0" encoding="utf-8"?>
<formControlPr xmlns="http://schemas.microsoft.com/office/spreadsheetml/2009/9/main" objectType="Drop" dropLines="76" dropStyle="combo" dx="15" fmlaLink="DATA!$B$111" fmlaRange="DATA!$G$461:$G$488" sel="1" val="0"/>
</file>

<file path=xl/ctrlProps/ctrlProp48.xml><?xml version="1.0" encoding="utf-8"?>
<formControlPr xmlns="http://schemas.microsoft.com/office/spreadsheetml/2009/9/main" objectType="Drop" dropLines="76" dropStyle="combo" dx="15" fmlaLink="DATA!$D$111" fmlaRange="DATA!$B$461:$B$488" sel="1" val="0"/>
</file>

<file path=xl/ctrlProps/ctrlProp49.xml><?xml version="1.0" encoding="utf-8"?>
<formControlPr xmlns="http://schemas.microsoft.com/office/spreadsheetml/2009/9/main" objectType="Spin" dx="16" fmlaLink="$J$88" max="30000" page="10" val="0"/>
</file>

<file path=xl/ctrlProps/ctrlProp5.xml><?xml version="1.0" encoding="utf-8"?>
<formControlPr xmlns="http://schemas.microsoft.com/office/spreadsheetml/2009/9/main" objectType="Drop" dropLines="84" dropStyle="combo" dx="15" fmlaLink="DATA!$D$101" fmlaRange="DATA!$B$161:$B$188" sel="1" val="0"/>
</file>

<file path=xl/ctrlProps/ctrlProp50.xml><?xml version="1.0" encoding="utf-8"?>
<formControlPr xmlns="http://schemas.microsoft.com/office/spreadsheetml/2009/9/main" objectType="CheckBox" fmlaLink="DATA!$H$111" lockText="1" noThreeD="1"/>
</file>

<file path=xl/ctrlProps/ctrlProp51.xml><?xml version="1.0" encoding="utf-8"?>
<formControlPr xmlns="http://schemas.microsoft.com/office/spreadsheetml/2009/9/main" objectType="Drop" dropLines="76" dropStyle="combo" dx="15" fmlaLink="DATA!$B$112" fmlaRange="DATA!$G$491:$G$518" sel="1" val="0"/>
</file>

<file path=xl/ctrlProps/ctrlProp52.xml><?xml version="1.0" encoding="utf-8"?>
<formControlPr xmlns="http://schemas.microsoft.com/office/spreadsheetml/2009/9/main" objectType="Drop" dropLines="76" dropStyle="combo" dx="15" fmlaLink="DATA!$D$112" fmlaRange="DATA!$B$491:$B$518" sel="1" val="0"/>
</file>

<file path=xl/ctrlProps/ctrlProp53.xml><?xml version="1.0" encoding="utf-8"?>
<formControlPr xmlns="http://schemas.microsoft.com/office/spreadsheetml/2009/9/main" objectType="Spin" dx="16" fmlaLink="$J$94" max="30000" page="10" val="0"/>
</file>

<file path=xl/ctrlProps/ctrlProp54.xml><?xml version="1.0" encoding="utf-8"?>
<formControlPr xmlns="http://schemas.microsoft.com/office/spreadsheetml/2009/9/main" objectType="CheckBox" fmlaLink="DATA!$H$112" lockText="1" noThreeD="1"/>
</file>

<file path=xl/ctrlProps/ctrlProp55.xml><?xml version="1.0" encoding="utf-8"?>
<formControlPr xmlns="http://schemas.microsoft.com/office/spreadsheetml/2009/9/main" objectType="Drop" dropLines="76" dropStyle="combo" dx="15" fmlaLink="DATA!$B$113" fmlaRange="DATA!$G$521:$G$548" sel="1" val="0"/>
</file>

<file path=xl/ctrlProps/ctrlProp56.xml><?xml version="1.0" encoding="utf-8"?>
<formControlPr xmlns="http://schemas.microsoft.com/office/spreadsheetml/2009/9/main" objectType="Drop" dropLines="76" dropStyle="combo" dx="15" fmlaLink="DATA!$D$113" fmlaRange="DATA!$B$521:$B$548" sel="1" val="0"/>
</file>

<file path=xl/ctrlProps/ctrlProp57.xml><?xml version="1.0" encoding="utf-8"?>
<formControlPr xmlns="http://schemas.microsoft.com/office/spreadsheetml/2009/9/main" objectType="Spin" dx="16" fmlaLink="$J$100" max="30000" page="10" val="0"/>
</file>

<file path=xl/ctrlProps/ctrlProp58.xml><?xml version="1.0" encoding="utf-8"?>
<formControlPr xmlns="http://schemas.microsoft.com/office/spreadsheetml/2009/9/main" objectType="CheckBox" fmlaLink="DATA!$H$113" lockText="1" noThreeD="1"/>
</file>

<file path=xl/ctrlProps/ctrlProp59.xml><?xml version="1.0" encoding="utf-8"?>
<formControlPr xmlns="http://schemas.microsoft.com/office/spreadsheetml/2009/9/main" objectType="Drop" dropLines="76" dropStyle="combo" dx="15" fmlaLink="DATA!$B$114" fmlaRange="DATA!$G$551:$G$578" sel="1" val="0"/>
</file>

<file path=xl/ctrlProps/ctrlProp6.xml><?xml version="1.0" encoding="utf-8"?>
<formControlPr xmlns="http://schemas.microsoft.com/office/spreadsheetml/2009/9/main" objectType="Drop" dropLines="84" dropStyle="combo" dx="15" fmlaLink="DATA!$M$90" fmlaRange="DATA!$AQ$41:$AR$75" sel="1" val="0"/>
</file>

<file path=xl/ctrlProps/ctrlProp60.xml><?xml version="1.0" encoding="utf-8"?>
<formControlPr xmlns="http://schemas.microsoft.com/office/spreadsheetml/2009/9/main" objectType="Drop" dropLines="76" dropStyle="combo" dx="15" fmlaLink="DATA!$D$114" fmlaRange="DATA!$B$551:$B$578" sel="1" val="0"/>
</file>

<file path=xl/ctrlProps/ctrlProp61.xml><?xml version="1.0" encoding="utf-8"?>
<formControlPr xmlns="http://schemas.microsoft.com/office/spreadsheetml/2009/9/main" objectType="Spin" dx="16" fmlaLink="$J$106" max="30000" page="10" val="0"/>
</file>

<file path=xl/ctrlProps/ctrlProp62.xml><?xml version="1.0" encoding="utf-8"?>
<formControlPr xmlns="http://schemas.microsoft.com/office/spreadsheetml/2009/9/main" objectType="CheckBox" fmlaLink="DATA!$H$114" lockText="1" noThreeD="1"/>
</file>

<file path=xl/ctrlProps/ctrlProp63.xml><?xml version="1.0" encoding="utf-8"?>
<formControlPr xmlns="http://schemas.microsoft.com/office/spreadsheetml/2009/9/main" objectType="Drop" dropLines="78" dropStyle="combo" dx="15" fmlaLink="DATA!$B$115" fmlaRange="DATA!$G$581:$G$608" sel="1" val="0"/>
</file>

<file path=xl/ctrlProps/ctrlProp64.xml><?xml version="1.0" encoding="utf-8"?>
<formControlPr xmlns="http://schemas.microsoft.com/office/spreadsheetml/2009/9/main" objectType="Drop" dropLines="78" dropStyle="combo" dx="15" fmlaLink="DATA!$D$115" fmlaRange="DATA!$B$581:$B$608" sel="1" val="0"/>
</file>

<file path=xl/ctrlProps/ctrlProp65.xml><?xml version="1.0" encoding="utf-8"?>
<formControlPr xmlns="http://schemas.microsoft.com/office/spreadsheetml/2009/9/main" objectType="Spin" dx="16" fmlaLink="$J$112" max="30000" page="10" val="0"/>
</file>

<file path=xl/ctrlProps/ctrlProp66.xml><?xml version="1.0" encoding="utf-8"?>
<formControlPr xmlns="http://schemas.microsoft.com/office/spreadsheetml/2009/9/main" objectType="CheckBox" fmlaLink="DATA!$H$115" lockText="1" noThreeD="1"/>
</file>

<file path=xl/ctrlProps/ctrlProp67.xml><?xml version="1.0" encoding="utf-8"?>
<formControlPr xmlns="http://schemas.microsoft.com/office/spreadsheetml/2009/9/main" objectType="Drop" dropLines="76" dropStyle="combo" dx="15" fmlaLink="DATA!$B$116" fmlaRange="DATA!$G$611:$G$638" sel="1" val="0"/>
</file>

<file path=xl/ctrlProps/ctrlProp68.xml><?xml version="1.0" encoding="utf-8"?>
<formControlPr xmlns="http://schemas.microsoft.com/office/spreadsheetml/2009/9/main" objectType="Drop" dropLines="76" dropStyle="combo" dx="15" fmlaLink="DATA!$D$116" fmlaRange="DATA!$B$611:$B$638" sel="1" val="0"/>
</file>

<file path=xl/ctrlProps/ctrlProp69.xml><?xml version="1.0" encoding="utf-8"?>
<formControlPr xmlns="http://schemas.microsoft.com/office/spreadsheetml/2009/9/main" objectType="Spin" dx="16" fmlaLink="$J$118" max="30000" page="10" val="0"/>
</file>

<file path=xl/ctrlProps/ctrlProp7.xml><?xml version="1.0" encoding="utf-8"?>
<formControlPr xmlns="http://schemas.microsoft.com/office/spreadsheetml/2009/9/main" objectType="Spin" dx="16" fmlaLink="$J$28" max="30000" page="10" val="0"/>
</file>

<file path=xl/ctrlProps/ctrlProp70.xml><?xml version="1.0" encoding="utf-8"?>
<formControlPr xmlns="http://schemas.microsoft.com/office/spreadsheetml/2009/9/main" objectType="CheckBox" fmlaLink="DATA!$H$116" lockText="1" noThreeD="1"/>
</file>

<file path=xl/ctrlProps/ctrlProp71.xml><?xml version="1.0" encoding="utf-8"?>
<formControlPr xmlns="http://schemas.microsoft.com/office/spreadsheetml/2009/9/main" objectType="Drop" dropLines="78" dropStyle="combo" dx="15" fmlaLink="DATA!$B$117" fmlaRange="DATA!$G$641:$G$668" sel="1" val="0"/>
</file>

<file path=xl/ctrlProps/ctrlProp72.xml><?xml version="1.0" encoding="utf-8"?>
<formControlPr xmlns="http://schemas.microsoft.com/office/spreadsheetml/2009/9/main" objectType="Drop" dropLines="78" dropStyle="combo" dx="15" fmlaLink="DATA!$D$117" fmlaRange="DATA!$B$641:$B$668" sel="1" val="0"/>
</file>

<file path=xl/ctrlProps/ctrlProp73.xml><?xml version="1.0" encoding="utf-8"?>
<formControlPr xmlns="http://schemas.microsoft.com/office/spreadsheetml/2009/9/main" objectType="Spin" dx="16" fmlaLink="$J$124" max="30000" page="10" val="0"/>
</file>

<file path=xl/ctrlProps/ctrlProp74.xml><?xml version="1.0" encoding="utf-8"?>
<formControlPr xmlns="http://schemas.microsoft.com/office/spreadsheetml/2009/9/main" objectType="CheckBox" fmlaLink="DATA!$H$117" lockText="1" noThreeD="1"/>
</file>

<file path=xl/ctrlProps/ctrlProp75.xml><?xml version="1.0" encoding="utf-8"?>
<formControlPr xmlns="http://schemas.microsoft.com/office/spreadsheetml/2009/9/main" objectType="Drop" dropLines="76" dropStyle="combo" dx="15" fmlaLink="DATA!$B$118" fmlaRange="DATA!$G$671:$G$698" sel="1" val="0"/>
</file>

<file path=xl/ctrlProps/ctrlProp76.xml><?xml version="1.0" encoding="utf-8"?>
<formControlPr xmlns="http://schemas.microsoft.com/office/spreadsheetml/2009/9/main" objectType="Drop" dropLines="76" dropStyle="combo" dx="15" fmlaLink="DATA!$D$118" fmlaRange="DATA!$B$671:$B$698" sel="1" val="0"/>
</file>

<file path=xl/ctrlProps/ctrlProp77.xml><?xml version="1.0" encoding="utf-8"?>
<formControlPr xmlns="http://schemas.microsoft.com/office/spreadsheetml/2009/9/main" objectType="Spin" dx="16" fmlaLink="$J$130" max="30000" page="10" val="0"/>
</file>

<file path=xl/ctrlProps/ctrlProp78.xml><?xml version="1.0" encoding="utf-8"?>
<formControlPr xmlns="http://schemas.microsoft.com/office/spreadsheetml/2009/9/main" objectType="CheckBox" fmlaLink="DATA!$H$118" lockText="1" noThreeD="1"/>
</file>

<file path=xl/ctrlProps/ctrlProp79.xml><?xml version="1.0" encoding="utf-8"?>
<formControlPr xmlns="http://schemas.microsoft.com/office/spreadsheetml/2009/9/main" objectType="Drop" dropLines="76" dropStyle="combo" dx="15" fmlaLink="DATA!$B$119" fmlaRange="DATA!$G$701:$G$728" sel="1" val="0"/>
</file>

<file path=xl/ctrlProps/ctrlProp8.xml><?xml version="1.0" encoding="utf-8"?>
<formControlPr xmlns="http://schemas.microsoft.com/office/spreadsheetml/2009/9/main" objectType="CheckBox" fmlaLink="DATA!$H$101" lockText="1" noThreeD="1"/>
</file>

<file path=xl/ctrlProps/ctrlProp80.xml><?xml version="1.0" encoding="utf-8"?>
<formControlPr xmlns="http://schemas.microsoft.com/office/spreadsheetml/2009/9/main" objectType="Drop" dropLines="76" dropStyle="combo" dx="15" fmlaLink="DATA!$D$119" fmlaRange="DATA!$B$701:$B$728" sel="1" val="0"/>
</file>

<file path=xl/ctrlProps/ctrlProp81.xml><?xml version="1.0" encoding="utf-8"?>
<formControlPr xmlns="http://schemas.microsoft.com/office/spreadsheetml/2009/9/main" objectType="Spin" dx="16" fmlaLink="$J$136" max="30000" page="10" val="0"/>
</file>

<file path=xl/ctrlProps/ctrlProp82.xml><?xml version="1.0" encoding="utf-8"?>
<formControlPr xmlns="http://schemas.microsoft.com/office/spreadsheetml/2009/9/main" objectType="CheckBox" fmlaLink="DATA!$H$119" lockText="1" noThreeD="1"/>
</file>

<file path=xl/ctrlProps/ctrlProp83.xml><?xml version="1.0" encoding="utf-8"?>
<formControlPr xmlns="http://schemas.microsoft.com/office/spreadsheetml/2009/9/main" objectType="Drop" dropLines="78" dropStyle="combo" dx="15" fmlaLink="DATA!$B$120" fmlaRange="DATA!$G$731:$G$758" sel="1" val="0"/>
</file>

<file path=xl/ctrlProps/ctrlProp84.xml><?xml version="1.0" encoding="utf-8"?>
<formControlPr xmlns="http://schemas.microsoft.com/office/spreadsheetml/2009/9/main" objectType="Drop" dropLines="76" dropStyle="combo" dx="15" fmlaLink="DATA!$D$120" fmlaRange="DATA!$B$731:$B$758" sel="1" val="0"/>
</file>

<file path=xl/ctrlProps/ctrlProp85.xml><?xml version="1.0" encoding="utf-8"?>
<formControlPr xmlns="http://schemas.microsoft.com/office/spreadsheetml/2009/9/main" objectType="Spin" dx="16" fmlaLink="$J$142" max="30000" page="10" val="0"/>
</file>

<file path=xl/ctrlProps/ctrlProp86.xml><?xml version="1.0" encoding="utf-8"?>
<formControlPr xmlns="http://schemas.microsoft.com/office/spreadsheetml/2009/9/main" objectType="CheckBox" fmlaLink="DATA!$H$120" lockText="1" noThreeD="1"/>
</file>

<file path=xl/ctrlProps/ctrlProp87.xml><?xml version="1.0" encoding="utf-8"?>
<formControlPr xmlns="http://schemas.microsoft.com/office/spreadsheetml/2009/9/main" objectType="Drop" dropLines="76" dropStyle="combo" dx="15" fmlaLink="DATA!$B$121" fmlaRange="DATA!$G$761:$G$788" sel="1" val="0"/>
</file>

<file path=xl/ctrlProps/ctrlProp88.xml><?xml version="1.0" encoding="utf-8"?>
<formControlPr xmlns="http://schemas.microsoft.com/office/spreadsheetml/2009/9/main" objectType="Drop" dropLines="76" dropStyle="combo" dx="15" fmlaLink="DATA!$D$121" fmlaRange="DATA!$B$761:$B$788" sel="1" val="0"/>
</file>

<file path=xl/ctrlProps/ctrlProp89.xml><?xml version="1.0" encoding="utf-8"?>
<formControlPr xmlns="http://schemas.microsoft.com/office/spreadsheetml/2009/9/main" objectType="Spin" dx="16" fmlaLink="$J$148" max="30000" page="10" val="0"/>
</file>

<file path=xl/ctrlProps/ctrlProp9.xml><?xml version="1.0" encoding="utf-8"?>
<formControlPr xmlns="http://schemas.microsoft.com/office/spreadsheetml/2009/9/main" objectType="Spin" dx="16" fmlaLink="$J$23" max="30000" page="10" val="0"/>
</file>

<file path=xl/ctrlProps/ctrlProp90.xml><?xml version="1.0" encoding="utf-8"?>
<formControlPr xmlns="http://schemas.microsoft.com/office/spreadsheetml/2009/9/main" objectType="CheckBox" fmlaLink="DATA!$H$121" lockText="1" noThreeD="1"/>
</file>

<file path=xl/ctrlProps/ctrlProp91.xml><?xml version="1.0" encoding="utf-8"?>
<formControlPr xmlns="http://schemas.microsoft.com/office/spreadsheetml/2009/9/main" objectType="Drop" dropLines="76" dropStyle="combo" dx="15" fmlaLink="DATA!$B$122" fmlaRange="DATA!$G$791:$G$818" sel="1" val="0"/>
</file>

<file path=xl/ctrlProps/ctrlProp92.xml><?xml version="1.0" encoding="utf-8"?>
<formControlPr xmlns="http://schemas.microsoft.com/office/spreadsheetml/2009/9/main" objectType="Drop" dropLines="76" dropStyle="combo" dx="15" fmlaLink="DATA!$D$122" fmlaRange="DATA!$B$791:$B$818" sel="1" val="0"/>
</file>

<file path=xl/ctrlProps/ctrlProp93.xml><?xml version="1.0" encoding="utf-8"?>
<formControlPr xmlns="http://schemas.microsoft.com/office/spreadsheetml/2009/9/main" objectType="Spin" dx="16" fmlaLink="$J$154" max="30000" page="10" val="0"/>
</file>

<file path=xl/ctrlProps/ctrlProp94.xml><?xml version="1.0" encoding="utf-8"?>
<formControlPr xmlns="http://schemas.microsoft.com/office/spreadsheetml/2009/9/main" objectType="CheckBox" fmlaLink="DATA!$H$122" lockText="1" noThreeD="1"/>
</file>

<file path=xl/ctrlProps/ctrlProp95.xml><?xml version="1.0" encoding="utf-8"?>
<formControlPr xmlns="http://schemas.microsoft.com/office/spreadsheetml/2009/9/main" objectType="Drop" dropLines="76" dropStyle="combo" dx="15" fmlaLink="DATA!$B$123" fmlaRange="DATA!$G$821:$G$848" sel="1" val="0"/>
</file>

<file path=xl/ctrlProps/ctrlProp96.xml><?xml version="1.0" encoding="utf-8"?>
<formControlPr xmlns="http://schemas.microsoft.com/office/spreadsheetml/2009/9/main" objectType="Drop" dropLines="76" dropStyle="combo" dx="15" fmlaLink="DATA!$D$123" fmlaRange="DATA!$B$821:$B$848" sel="1" val="0"/>
</file>

<file path=xl/ctrlProps/ctrlProp97.xml><?xml version="1.0" encoding="utf-8"?>
<formControlPr xmlns="http://schemas.microsoft.com/office/spreadsheetml/2009/9/main" objectType="Spin" dx="16" fmlaLink="$J$160" max="30000" page="10" val="0"/>
</file>

<file path=xl/ctrlProps/ctrlProp98.xml><?xml version="1.0" encoding="utf-8"?>
<formControlPr xmlns="http://schemas.microsoft.com/office/spreadsheetml/2009/9/main" objectType="CheckBox" fmlaLink="DATA!$H$123" lockText="1" noThreeD="1"/>
</file>

<file path=xl/ctrlProps/ctrlProp99.xml><?xml version="1.0" encoding="utf-8"?>
<formControlPr xmlns="http://schemas.microsoft.com/office/spreadsheetml/2009/9/main" objectType="Drop" dropLines="76" dropStyle="combo" dx="15" fmlaLink="DATA!$B$124" fmlaRange="DATA!$G$851:$G$878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8</xdr:col>
          <xdr:colOff>0</xdr:colOff>
          <xdr:row>16</xdr:row>
          <xdr:rowOff>254000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12700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12700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12700</xdr:rowOff>
        </xdr:from>
        <xdr:to>
          <xdr:col>10</xdr:col>
          <xdr:colOff>0</xdr:colOff>
          <xdr:row>18</xdr:row>
          <xdr:rowOff>0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12700</xdr:rowOff>
        </xdr:from>
        <xdr:to>
          <xdr:col>12</xdr:col>
          <xdr:colOff>0</xdr:colOff>
          <xdr:row>27</xdr:row>
          <xdr:rowOff>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6</xdr:col>
          <xdr:colOff>0</xdr:colOff>
          <xdr:row>21</xdr:row>
          <xdr:rowOff>254000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27</xdr:row>
          <xdr:rowOff>0</xdr:rowOff>
        </xdr:from>
        <xdr:to>
          <xdr:col>10</xdr:col>
          <xdr:colOff>0</xdr:colOff>
          <xdr:row>28</xdr:row>
          <xdr:rowOff>12700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25</xdr:row>
          <xdr:rowOff>0</xdr:rowOff>
        </xdr:from>
        <xdr:to>
          <xdr:col>8</xdr:col>
          <xdr:colOff>25400</xdr:colOff>
          <xdr:row>26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22</xdr:row>
          <xdr:rowOff>0</xdr:rowOff>
        </xdr:from>
        <xdr:to>
          <xdr:col>10</xdr:col>
          <xdr:colOff>0</xdr:colOff>
          <xdr:row>23</xdr:row>
          <xdr:rowOff>12700</xdr:rowOff>
        </xdr:to>
        <xdr:sp macro="" textlink="">
          <xdr:nvSpPr>
            <xdr:cNvPr id="3179" name="Spinner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5</xdr:col>
          <xdr:colOff>0</xdr:colOff>
          <xdr:row>22</xdr:row>
          <xdr:rowOff>254000</xdr:rowOff>
        </xdr:to>
        <xdr:sp macro="" textlink="">
          <xdr:nvSpPr>
            <xdr:cNvPr id="3180" name="Drop Down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12700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3182" name="Drop Down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12</xdr:col>
          <xdr:colOff>0</xdr:colOff>
          <xdr:row>32</xdr:row>
          <xdr:rowOff>254000</xdr:rowOff>
        </xdr:to>
        <xdr:sp macro="" textlink="">
          <xdr:nvSpPr>
            <xdr:cNvPr id="3183" name="Drop Down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33</xdr:row>
          <xdr:rowOff>0</xdr:rowOff>
        </xdr:from>
        <xdr:to>
          <xdr:col>10</xdr:col>
          <xdr:colOff>0</xdr:colOff>
          <xdr:row>34</xdr:row>
          <xdr:rowOff>12700</xdr:rowOff>
        </xdr:to>
        <xdr:sp macro="" textlink="">
          <xdr:nvSpPr>
            <xdr:cNvPr id="3184" name="Spinner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31</xdr:row>
          <xdr:rowOff>0</xdr:rowOff>
        </xdr:from>
        <xdr:to>
          <xdr:col>8</xdr:col>
          <xdr:colOff>25400</xdr:colOff>
          <xdr:row>32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12700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3192" name="Drop Down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12700</xdr:rowOff>
        </xdr:from>
        <xdr:to>
          <xdr:col>12</xdr:col>
          <xdr:colOff>0</xdr:colOff>
          <xdr:row>39</xdr:row>
          <xdr:rowOff>0</xdr:rowOff>
        </xdr:to>
        <xdr:sp macro="" textlink="">
          <xdr:nvSpPr>
            <xdr:cNvPr id="3193" name="Drop Down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39</xdr:row>
          <xdr:rowOff>0</xdr:rowOff>
        </xdr:from>
        <xdr:to>
          <xdr:col>10</xdr:col>
          <xdr:colOff>0</xdr:colOff>
          <xdr:row>40</xdr:row>
          <xdr:rowOff>12700</xdr:rowOff>
        </xdr:to>
        <xdr:sp macro="" textlink="">
          <xdr:nvSpPr>
            <xdr:cNvPr id="3194" name="Spinner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37</xdr:row>
          <xdr:rowOff>0</xdr:rowOff>
        </xdr:from>
        <xdr:to>
          <xdr:col>8</xdr:col>
          <xdr:colOff>25400</xdr:colOff>
          <xdr:row>38</xdr:row>
          <xdr:rowOff>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0</xdr:rowOff>
        </xdr:from>
        <xdr:to>
          <xdr:col>12</xdr:col>
          <xdr:colOff>0</xdr:colOff>
          <xdr:row>43</xdr:row>
          <xdr:rowOff>254000</xdr:rowOff>
        </xdr:to>
        <xdr:sp macro="" textlink="">
          <xdr:nvSpPr>
            <xdr:cNvPr id="3197" name="Drop Down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0</xdr:rowOff>
        </xdr:from>
        <xdr:to>
          <xdr:col>12</xdr:col>
          <xdr:colOff>0</xdr:colOff>
          <xdr:row>44</xdr:row>
          <xdr:rowOff>254000</xdr:rowOff>
        </xdr:to>
        <xdr:sp macro="" textlink="">
          <xdr:nvSpPr>
            <xdr:cNvPr id="3198" name="Drop Down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45</xdr:row>
          <xdr:rowOff>0</xdr:rowOff>
        </xdr:from>
        <xdr:to>
          <xdr:col>10</xdr:col>
          <xdr:colOff>0</xdr:colOff>
          <xdr:row>46</xdr:row>
          <xdr:rowOff>12700</xdr:rowOff>
        </xdr:to>
        <xdr:sp macro="" textlink="">
          <xdr:nvSpPr>
            <xdr:cNvPr id="3199" name="Spinner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43</xdr:row>
          <xdr:rowOff>0</xdr:rowOff>
        </xdr:from>
        <xdr:to>
          <xdr:col>8</xdr:col>
          <xdr:colOff>25400</xdr:colOff>
          <xdr:row>44</xdr:row>
          <xdr:rowOff>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0</xdr:rowOff>
        </xdr:from>
        <xdr:to>
          <xdr:col>12</xdr:col>
          <xdr:colOff>0</xdr:colOff>
          <xdr:row>49</xdr:row>
          <xdr:rowOff>254000</xdr:rowOff>
        </xdr:to>
        <xdr:sp macro="" textlink="">
          <xdr:nvSpPr>
            <xdr:cNvPr id="3202" name="Drop Down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12</xdr:col>
          <xdr:colOff>0</xdr:colOff>
          <xdr:row>50</xdr:row>
          <xdr:rowOff>254000</xdr:rowOff>
        </xdr:to>
        <xdr:sp macro="" textlink="">
          <xdr:nvSpPr>
            <xdr:cNvPr id="3203" name="Drop Down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51</xdr:row>
          <xdr:rowOff>0</xdr:rowOff>
        </xdr:from>
        <xdr:to>
          <xdr:col>10</xdr:col>
          <xdr:colOff>0</xdr:colOff>
          <xdr:row>52</xdr:row>
          <xdr:rowOff>12700</xdr:rowOff>
        </xdr:to>
        <xdr:sp macro="" textlink="">
          <xdr:nvSpPr>
            <xdr:cNvPr id="3204" name="Spinner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49</xdr:row>
          <xdr:rowOff>0</xdr:rowOff>
        </xdr:from>
        <xdr:to>
          <xdr:col>8</xdr:col>
          <xdr:colOff>25400</xdr:colOff>
          <xdr:row>50</xdr:row>
          <xdr:rowOff>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0</xdr:rowOff>
        </xdr:from>
        <xdr:to>
          <xdr:col>12</xdr:col>
          <xdr:colOff>0</xdr:colOff>
          <xdr:row>55</xdr:row>
          <xdr:rowOff>254000</xdr:rowOff>
        </xdr:to>
        <xdr:sp macro="" textlink="">
          <xdr:nvSpPr>
            <xdr:cNvPr id="3207" name="Drop Down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56</xdr:row>
          <xdr:rowOff>0</xdr:rowOff>
        </xdr:from>
        <xdr:to>
          <xdr:col>12</xdr:col>
          <xdr:colOff>0</xdr:colOff>
          <xdr:row>56</xdr:row>
          <xdr:rowOff>254000</xdr:rowOff>
        </xdr:to>
        <xdr:sp macro="" textlink="">
          <xdr:nvSpPr>
            <xdr:cNvPr id="3208" name="Drop Down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57</xdr:row>
          <xdr:rowOff>0</xdr:rowOff>
        </xdr:from>
        <xdr:to>
          <xdr:col>10</xdr:col>
          <xdr:colOff>0</xdr:colOff>
          <xdr:row>58</xdr:row>
          <xdr:rowOff>12700</xdr:rowOff>
        </xdr:to>
        <xdr:sp macro="" textlink="">
          <xdr:nvSpPr>
            <xdr:cNvPr id="3209" name="Spinner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55</xdr:row>
          <xdr:rowOff>0</xdr:rowOff>
        </xdr:from>
        <xdr:to>
          <xdr:col>8</xdr:col>
          <xdr:colOff>25400</xdr:colOff>
          <xdr:row>56</xdr:row>
          <xdr:rowOff>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0</xdr:rowOff>
        </xdr:from>
        <xdr:to>
          <xdr:col>12</xdr:col>
          <xdr:colOff>0</xdr:colOff>
          <xdr:row>61</xdr:row>
          <xdr:rowOff>254000</xdr:rowOff>
        </xdr:to>
        <xdr:sp macro="" textlink="">
          <xdr:nvSpPr>
            <xdr:cNvPr id="3212" name="Drop Down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12</xdr:col>
          <xdr:colOff>0</xdr:colOff>
          <xdr:row>62</xdr:row>
          <xdr:rowOff>254000</xdr:rowOff>
        </xdr:to>
        <xdr:sp macro="" textlink="">
          <xdr:nvSpPr>
            <xdr:cNvPr id="3213" name="Drop Down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63</xdr:row>
          <xdr:rowOff>0</xdr:rowOff>
        </xdr:from>
        <xdr:to>
          <xdr:col>10</xdr:col>
          <xdr:colOff>0</xdr:colOff>
          <xdr:row>64</xdr:row>
          <xdr:rowOff>12700</xdr:rowOff>
        </xdr:to>
        <xdr:sp macro="" textlink="">
          <xdr:nvSpPr>
            <xdr:cNvPr id="3214" name="Spinner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1841500</xdr:colOff>
          <xdr:row>61</xdr:row>
          <xdr:rowOff>0</xdr:rowOff>
        </xdr:from>
        <xdr:to>
          <xdr:col>8</xdr:col>
          <xdr:colOff>12700</xdr:colOff>
          <xdr:row>61</xdr:row>
          <xdr:rowOff>254000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0</xdr:rowOff>
        </xdr:from>
        <xdr:to>
          <xdr:col>12</xdr:col>
          <xdr:colOff>0</xdr:colOff>
          <xdr:row>67</xdr:row>
          <xdr:rowOff>254000</xdr:rowOff>
        </xdr:to>
        <xdr:sp macro="" textlink="">
          <xdr:nvSpPr>
            <xdr:cNvPr id="3217" name="Drop Down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68</xdr:row>
          <xdr:rowOff>0</xdr:rowOff>
        </xdr:from>
        <xdr:to>
          <xdr:col>12</xdr:col>
          <xdr:colOff>0</xdr:colOff>
          <xdr:row>68</xdr:row>
          <xdr:rowOff>254000</xdr:rowOff>
        </xdr:to>
        <xdr:sp macro="" textlink="">
          <xdr:nvSpPr>
            <xdr:cNvPr id="3218" name="Drop Down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69</xdr:row>
          <xdr:rowOff>0</xdr:rowOff>
        </xdr:from>
        <xdr:to>
          <xdr:col>10</xdr:col>
          <xdr:colOff>0</xdr:colOff>
          <xdr:row>70</xdr:row>
          <xdr:rowOff>12700</xdr:rowOff>
        </xdr:to>
        <xdr:sp macro="" textlink="">
          <xdr:nvSpPr>
            <xdr:cNvPr id="3219" name="Spinner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67</xdr:row>
          <xdr:rowOff>0</xdr:rowOff>
        </xdr:from>
        <xdr:to>
          <xdr:col>8</xdr:col>
          <xdr:colOff>25400</xdr:colOff>
          <xdr:row>68</xdr:row>
          <xdr:rowOff>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0</xdr:rowOff>
        </xdr:from>
        <xdr:to>
          <xdr:col>12</xdr:col>
          <xdr:colOff>0</xdr:colOff>
          <xdr:row>73</xdr:row>
          <xdr:rowOff>254000</xdr:rowOff>
        </xdr:to>
        <xdr:sp macro="" textlink="">
          <xdr:nvSpPr>
            <xdr:cNvPr id="3222" name="Drop Down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74</xdr:row>
          <xdr:rowOff>0</xdr:rowOff>
        </xdr:from>
        <xdr:to>
          <xdr:col>12</xdr:col>
          <xdr:colOff>0</xdr:colOff>
          <xdr:row>74</xdr:row>
          <xdr:rowOff>254000</xdr:rowOff>
        </xdr:to>
        <xdr:sp macro="" textlink="">
          <xdr:nvSpPr>
            <xdr:cNvPr id="3223" name="Drop Down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75</xdr:row>
          <xdr:rowOff>0</xdr:rowOff>
        </xdr:from>
        <xdr:to>
          <xdr:col>10</xdr:col>
          <xdr:colOff>0</xdr:colOff>
          <xdr:row>76</xdr:row>
          <xdr:rowOff>12700</xdr:rowOff>
        </xdr:to>
        <xdr:sp macro="" textlink="">
          <xdr:nvSpPr>
            <xdr:cNvPr id="3224" name="Spinner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73</xdr:row>
          <xdr:rowOff>0</xdr:rowOff>
        </xdr:from>
        <xdr:to>
          <xdr:col>8</xdr:col>
          <xdr:colOff>25400</xdr:colOff>
          <xdr:row>74</xdr:row>
          <xdr:rowOff>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0</xdr:rowOff>
        </xdr:from>
        <xdr:to>
          <xdr:col>12</xdr:col>
          <xdr:colOff>0</xdr:colOff>
          <xdr:row>79</xdr:row>
          <xdr:rowOff>254000</xdr:rowOff>
        </xdr:to>
        <xdr:sp macro="" textlink="">
          <xdr:nvSpPr>
            <xdr:cNvPr id="3227" name="Drop Down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80</xdr:row>
          <xdr:rowOff>12700</xdr:rowOff>
        </xdr:from>
        <xdr:to>
          <xdr:col>12</xdr:col>
          <xdr:colOff>0</xdr:colOff>
          <xdr:row>81</xdr:row>
          <xdr:rowOff>0</xdr:rowOff>
        </xdr:to>
        <xdr:sp macro="" textlink="">
          <xdr:nvSpPr>
            <xdr:cNvPr id="3228" name="Drop Down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81</xdr:row>
          <xdr:rowOff>0</xdr:rowOff>
        </xdr:from>
        <xdr:to>
          <xdr:col>10</xdr:col>
          <xdr:colOff>0</xdr:colOff>
          <xdr:row>82</xdr:row>
          <xdr:rowOff>12700</xdr:rowOff>
        </xdr:to>
        <xdr:sp macro="" textlink="">
          <xdr:nvSpPr>
            <xdr:cNvPr id="3229" name="Spinner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79</xdr:row>
          <xdr:rowOff>0</xdr:rowOff>
        </xdr:from>
        <xdr:to>
          <xdr:col>8</xdr:col>
          <xdr:colOff>25400</xdr:colOff>
          <xdr:row>80</xdr:row>
          <xdr:rowOff>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0</xdr:rowOff>
        </xdr:from>
        <xdr:to>
          <xdr:col>12</xdr:col>
          <xdr:colOff>0</xdr:colOff>
          <xdr:row>85</xdr:row>
          <xdr:rowOff>254000</xdr:rowOff>
        </xdr:to>
        <xdr:sp macro="" textlink="">
          <xdr:nvSpPr>
            <xdr:cNvPr id="3232" name="Drop Down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86</xdr:row>
          <xdr:rowOff>0</xdr:rowOff>
        </xdr:from>
        <xdr:to>
          <xdr:col>12</xdr:col>
          <xdr:colOff>0</xdr:colOff>
          <xdr:row>86</xdr:row>
          <xdr:rowOff>254000</xdr:rowOff>
        </xdr:to>
        <xdr:sp macro="" textlink="">
          <xdr:nvSpPr>
            <xdr:cNvPr id="3233" name="Drop Down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87</xdr:row>
          <xdr:rowOff>0</xdr:rowOff>
        </xdr:from>
        <xdr:to>
          <xdr:col>10</xdr:col>
          <xdr:colOff>0</xdr:colOff>
          <xdr:row>88</xdr:row>
          <xdr:rowOff>12700</xdr:rowOff>
        </xdr:to>
        <xdr:sp macro="" textlink="">
          <xdr:nvSpPr>
            <xdr:cNvPr id="3234" name="Spinner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85</xdr:row>
          <xdr:rowOff>0</xdr:rowOff>
        </xdr:from>
        <xdr:to>
          <xdr:col>8</xdr:col>
          <xdr:colOff>25400</xdr:colOff>
          <xdr:row>86</xdr:row>
          <xdr:rowOff>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0</xdr:rowOff>
        </xdr:from>
        <xdr:to>
          <xdr:col>12</xdr:col>
          <xdr:colOff>0</xdr:colOff>
          <xdr:row>91</xdr:row>
          <xdr:rowOff>254000</xdr:rowOff>
        </xdr:to>
        <xdr:sp macro="" textlink="">
          <xdr:nvSpPr>
            <xdr:cNvPr id="3237" name="Drop Down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92</xdr:row>
          <xdr:rowOff>0</xdr:rowOff>
        </xdr:from>
        <xdr:to>
          <xdr:col>12</xdr:col>
          <xdr:colOff>0</xdr:colOff>
          <xdr:row>92</xdr:row>
          <xdr:rowOff>254000</xdr:rowOff>
        </xdr:to>
        <xdr:sp macro="" textlink="">
          <xdr:nvSpPr>
            <xdr:cNvPr id="3238" name="Drop Down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93</xdr:row>
          <xdr:rowOff>0</xdr:rowOff>
        </xdr:from>
        <xdr:to>
          <xdr:col>10</xdr:col>
          <xdr:colOff>0</xdr:colOff>
          <xdr:row>94</xdr:row>
          <xdr:rowOff>12700</xdr:rowOff>
        </xdr:to>
        <xdr:sp macro="" textlink="">
          <xdr:nvSpPr>
            <xdr:cNvPr id="3239" name="Spinner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91</xdr:row>
          <xdr:rowOff>0</xdr:rowOff>
        </xdr:from>
        <xdr:to>
          <xdr:col>8</xdr:col>
          <xdr:colOff>25400</xdr:colOff>
          <xdr:row>92</xdr:row>
          <xdr:rowOff>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97</xdr:row>
          <xdr:rowOff>0</xdr:rowOff>
        </xdr:from>
        <xdr:to>
          <xdr:col>12</xdr:col>
          <xdr:colOff>0</xdr:colOff>
          <xdr:row>97</xdr:row>
          <xdr:rowOff>254000</xdr:rowOff>
        </xdr:to>
        <xdr:sp macro="" textlink="">
          <xdr:nvSpPr>
            <xdr:cNvPr id="3242" name="Drop Down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98</xdr:row>
          <xdr:rowOff>0</xdr:rowOff>
        </xdr:from>
        <xdr:to>
          <xdr:col>12</xdr:col>
          <xdr:colOff>0</xdr:colOff>
          <xdr:row>98</xdr:row>
          <xdr:rowOff>254000</xdr:rowOff>
        </xdr:to>
        <xdr:sp macro="" textlink="">
          <xdr:nvSpPr>
            <xdr:cNvPr id="3243" name="Drop Down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99</xdr:row>
          <xdr:rowOff>0</xdr:rowOff>
        </xdr:from>
        <xdr:to>
          <xdr:col>10</xdr:col>
          <xdr:colOff>0</xdr:colOff>
          <xdr:row>100</xdr:row>
          <xdr:rowOff>12700</xdr:rowOff>
        </xdr:to>
        <xdr:sp macro="" textlink="">
          <xdr:nvSpPr>
            <xdr:cNvPr id="3244" name="Spinner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97</xdr:row>
          <xdr:rowOff>0</xdr:rowOff>
        </xdr:from>
        <xdr:to>
          <xdr:col>8</xdr:col>
          <xdr:colOff>25400</xdr:colOff>
          <xdr:row>98</xdr:row>
          <xdr:rowOff>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103</xdr:row>
          <xdr:rowOff>0</xdr:rowOff>
        </xdr:from>
        <xdr:to>
          <xdr:col>12</xdr:col>
          <xdr:colOff>0</xdr:colOff>
          <xdr:row>103</xdr:row>
          <xdr:rowOff>254000</xdr:rowOff>
        </xdr:to>
        <xdr:sp macro="" textlink="">
          <xdr:nvSpPr>
            <xdr:cNvPr id="3247" name="Drop Down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104</xdr:row>
          <xdr:rowOff>0</xdr:rowOff>
        </xdr:from>
        <xdr:to>
          <xdr:col>12</xdr:col>
          <xdr:colOff>0</xdr:colOff>
          <xdr:row>104</xdr:row>
          <xdr:rowOff>254000</xdr:rowOff>
        </xdr:to>
        <xdr:sp macro="" textlink="">
          <xdr:nvSpPr>
            <xdr:cNvPr id="3248" name="Drop Down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105</xdr:row>
          <xdr:rowOff>0</xdr:rowOff>
        </xdr:from>
        <xdr:to>
          <xdr:col>10</xdr:col>
          <xdr:colOff>0</xdr:colOff>
          <xdr:row>106</xdr:row>
          <xdr:rowOff>12700</xdr:rowOff>
        </xdr:to>
        <xdr:sp macro="" textlink="">
          <xdr:nvSpPr>
            <xdr:cNvPr id="3249" name="Spinner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103</xdr:row>
          <xdr:rowOff>0</xdr:rowOff>
        </xdr:from>
        <xdr:to>
          <xdr:col>8</xdr:col>
          <xdr:colOff>25400</xdr:colOff>
          <xdr:row>104</xdr:row>
          <xdr:rowOff>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109</xdr:row>
          <xdr:rowOff>0</xdr:rowOff>
        </xdr:from>
        <xdr:to>
          <xdr:col>12</xdr:col>
          <xdr:colOff>0</xdr:colOff>
          <xdr:row>109</xdr:row>
          <xdr:rowOff>254000</xdr:rowOff>
        </xdr:to>
        <xdr:sp macro="" textlink="">
          <xdr:nvSpPr>
            <xdr:cNvPr id="3252" name="Drop Down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110</xdr:row>
          <xdr:rowOff>0</xdr:rowOff>
        </xdr:from>
        <xdr:to>
          <xdr:col>12</xdr:col>
          <xdr:colOff>0</xdr:colOff>
          <xdr:row>110</xdr:row>
          <xdr:rowOff>254000</xdr:rowOff>
        </xdr:to>
        <xdr:sp macro="" textlink="">
          <xdr:nvSpPr>
            <xdr:cNvPr id="3253" name="Drop Down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111</xdr:row>
          <xdr:rowOff>0</xdr:rowOff>
        </xdr:from>
        <xdr:to>
          <xdr:col>10</xdr:col>
          <xdr:colOff>0</xdr:colOff>
          <xdr:row>112</xdr:row>
          <xdr:rowOff>12700</xdr:rowOff>
        </xdr:to>
        <xdr:sp macro="" textlink="">
          <xdr:nvSpPr>
            <xdr:cNvPr id="3254" name="Spinner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109</xdr:row>
          <xdr:rowOff>0</xdr:rowOff>
        </xdr:from>
        <xdr:to>
          <xdr:col>8</xdr:col>
          <xdr:colOff>25400</xdr:colOff>
          <xdr:row>110</xdr:row>
          <xdr:rowOff>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115</xdr:row>
          <xdr:rowOff>0</xdr:rowOff>
        </xdr:from>
        <xdr:to>
          <xdr:col>12</xdr:col>
          <xdr:colOff>0</xdr:colOff>
          <xdr:row>115</xdr:row>
          <xdr:rowOff>254000</xdr:rowOff>
        </xdr:to>
        <xdr:sp macro="" textlink="">
          <xdr:nvSpPr>
            <xdr:cNvPr id="3257" name="Drop Down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116</xdr:row>
          <xdr:rowOff>0</xdr:rowOff>
        </xdr:from>
        <xdr:to>
          <xdr:col>12</xdr:col>
          <xdr:colOff>0</xdr:colOff>
          <xdr:row>116</xdr:row>
          <xdr:rowOff>254000</xdr:rowOff>
        </xdr:to>
        <xdr:sp macro="" textlink="">
          <xdr:nvSpPr>
            <xdr:cNvPr id="3258" name="Drop Down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117</xdr:row>
          <xdr:rowOff>0</xdr:rowOff>
        </xdr:from>
        <xdr:to>
          <xdr:col>10</xdr:col>
          <xdr:colOff>0</xdr:colOff>
          <xdr:row>118</xdr:row>
          <xdr:rowOff>12700</xdr:rowOff>
        </xdr:to>
        <xdr:sp macro="" textlink="">
          <xdr:nvSpPr>
            <xdr:cNvPr id="3259" name="Spinner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115</xdr:row>
          <xdr:rowOff>0</xdr:rowOff>
        </xdr:from>
        <xdr:to>
          <xdr:col>8</xdr:col>
          <xdr:colOff>25400</xdr:colOff>
          <xdr:row>116</xdr:row>
          <xdr:rowOff>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121</xdr:row>
          <xdr:rowOff>0</xdr:rowOff>
        </xdr:from>
        <xdr:to>
          <xdr:col>12</xdr:col>
          <xdr:colOff>0</xdr:colOff>
          <xdr:row>121</xdr:row>
          <xdr:rowOff>254000</xdr:rowOff>
        </xdr:to>
        <xdr:sp macro="" textlink="">
          <xdr:nvSpPr>
            <xdr:cNvPr id="3262" name="Drop Down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122</xdr:row>
          <xdr:rowOff>0</xdr:rowOff>
        </xdr:from>
        <xdr:to>
          <xdr:col>12</xdr:col>
          <xdr:colOff>0</xdr:colOff>
          <xdr:row>122</xdr:row>
          <xdr:rowOff>254000</xdr:rowOff>
        </xdr:to>
        <xdr:sp macro="" textlink="">
          <xdr:nvSpPr>
            <xdr:cNvPr id="3263" name="Drop Down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123</xdr:row>
          <xdr:rowOff>0</xdr:rowOff>
        </xdr:from>
        <xdr:to>
          <xdr:col>10</xdr:col>
          <xdr:colOff>0</xdr:colOff>
          <xdr:row>124</xdr:row>
          <xdr:rowOff>12700</xdr:rowOff>
        </xdr:to>
        <xdr:sp macro="" textlink="">
          <xdr:nvSpPr>
            <xdr:cNvPr id="3264" name="Spinner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121</xdr:row>
          <xdr:rowOff>0</xdr:rowOff>
        </xdr:from>
        <xdr:to>
          <xdr:col>8</xdr:col>
          <xdr:colOff>25400</xdr:colOff>
          <xdr:row>122</xdr:row>
          <xdr:rowOff>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127</xdr:row>
          <xdr:rowOff>0</xdr:rowOff>
        </xdr:from>
        <xdr:to>
          <xdr:col>12</xdr:col>
          <xdr:colOff>0</xdr:colOff>
          <xdr:row>127</xdr:row>
          <xdr:rowOff>254000</xdr:rowOff>
        </xdr:to>
        <xdr:sp macro="" textlink="">
          <xdr:nvSpPr>
            <xdr:cNvPr id="3267" name="Drop Down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128</xdr:row>
          <xdr:rowOff>0</xdr:rowOff>
        </xdr:from>
        <xdr:to>
          <xdr:col>12</xdr:col>
          <xdr:colOff>0</xdr:colOff>
          <xdr:row>128</xdr:row>
          <xdr:rowOff>254000</xdr:rowOff>
        </xdr:to>
        <xdr:sp macro="" textlink="">
          <xdr:nvSpPr>
            <xdr:cNvPr id="3268" name="Drop Down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129</xdr:row>
          <xdr:rowOff>0</xdr:rowOff>
        </xdr:from>
        <xdr:to>
          <xdr:col>10</xdr:col>
          <xdr:colOff>0</xdr:colOff>
          <xdr:row>130</xdr:row>
          <xdr:rowOff>12700</xdr:rowOff>
        </xdr:to>
        <xdr:sp macro="" textlink="">
          <xdr:nvSpPr>
            <xdr:cNvPr id="3269" name="Spinner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127</xdr:row>
          <xdr:rowOff>0</xdr:rowOff>
        </xdr:from>
        <xdr:to>
          <xdr:col>8</xdr:col>
          <xdr:colOff>25400</xdr:colOff>
          <xdr:row>128</xdr:row>
          <xdr:rowOff>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133</xdr:row>
          <xdr:rowOff>0</xdr:rowOff>
        </xdr:from>
        <xdr:to>
          <xdr:col>12</xdr:col>
          <xdr:colOff>0</xdr:colOff>
          <xdr:row>133</xdr:row>
          <xdr:rowOff>254000</xdr:rowOff>
        </xdr:to>
        <xdr:sp macro="" textlink="">
          <xdr:nvSpPr>
            <xdr:cNvPr id="3272" name="Drop Down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134</xdr:row>
          <xdr:rowOff>0</xdr:rowOff>
        </xdr:from>
        <xdr:to>
          <xdr:col>12</xdr:col>
          <xdr:colOff>0</xdr:colOff>
          <xdr:row>134</xdr:row>
          <xdr:rowOff>254000</xdr:rowOff>
        </xdr:to>
        <xdr:sp macro="" textlink="">
          <xdr:nvSpPr>
            <xdr:cNvPr id="3273" name="Drop Down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135</xdr:row>
          <xdr:rowOff>0</xdr:rowOff>
        </xdr:from>
        <xdr:to>
          <xdr:col>10</xdr:col>
          <xdr:colOff>0</xdr:colOff>
          <xdr:row>136</xdr:row>
          <xdr:rowOff>12700</xdr:rowOff>
        </xdr:to>
        <xdr:sp macro="" textlink="">
          <xdr:nvSpPr>
            <xdr:cNvPr id="3274" name="Spinner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133</xdr:row>
          <xdr:rowOff>0</xdr:rowOff>
        </xdr:from>
        <xdr:to>
          <xdr:col>8</xdr:col>
          <xdr:colOff>25400</xdr:colOff>
          <xdr:row>134</xdr:row>
          <xdr:rowOff>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1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139</xdr:row>
          <xdr:rowOff>0</xdr:rowOff>
        </xdr:from>
        <xdr:to>
          <xdr:col>12</xdr:col>
          <xdr:colOff>0</xdr:colOff>
          <xdr:row>139</xdr:row>
          <xdr:rowOff>254000</xdr:rowOff>
        </xdr:to>
        <xdr:sp macro="" textlink="">
          <xdr:nvSpPr>
            <xdr:cNvPr id="3277" name="Drop Down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1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140</xdr:row>
          <xdr:rowOff>0</xdr:rowOff>
        </xdr:from>
        <xdr:to>
          <xdr:col>12</xdr:col>
          <xdr:colOff>0</xdr:colOff>
          <xdr:row>140</xdr:row>
          <xdr:rowOff>254000</xdr:rowOff>
        </xdr:to>
        <xdr:sp macro="" textlink="">
          <xdr:nvSpPr>
            <xdr:cNvPr id="3278" name="Drop Down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141</xdr:row>
          <xdr:rowOff>0</xdr:rowOff>
        </xdr:from>
        <xdr:to>
          <xdr:col>10</xdr:col>
          <xdr:colOff>0</xdr:colOff>
          <xdr:row>142</xdr:row>
          <xdr:rowOff>12700</xdr:rowOff>
        </xdr:to>
        <xdr:sp macro="" textlink="">
          <xdr:nvSpPr>
            <xdr:cNvPr id="3279" name="Spinner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1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139</xdr:row>
          <xdr:rowOff>0</xdr:rowOff>
        </xdr:from>
        <xdr:to>
          <xdr:col>8</xdr:col>
          <xdr:colOff>25400</xdr:colOff>
          <xdr:row>140</xdr:row>
          <xdr:rowOff>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1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145</xdr:row>
          <xdr:rowOff>0</xdr:rowOff>
        </xdr:from>
        <xdr:to>
          <xdr:col>12</xdr:col>
          <xdr:colOff>0</xdr:colOff>
          <xdr:row>145</xdr:row>
          <xdr:rowOff>254000</xdr:rowOff>
        </xdr:to>
        <xdr:sp macro="" textlink="">
          <xdr:nvSpPr>
            <xdr:cNvPr id="3282" name="Drop Down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1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146</xdr:row>
          <xdr:rowOff>0</xdr:rowOff>
        </xdr:from>
        <xdr:to>
          <xdr:col>12</xdr:col>
          <xdr:colOff>0</xdr:colOff>
          <xdr:row>146</xdr:row>
          <xdr:rowOff>254000</xdr:rowOff>
        </xdr:to>
        <xdr:sp macro="" textlink="">
          <xdr:nvSpPr>
            <xdr:cNvPr id="3283" name="Drop Down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147</xdr:row>
          <xdr:rowOff>0</xdr:rowOff>
        </xdr:from>
        <xdr:to>
          <xdr:col>10</xdr:col>
          <xdr:colOff>0</xdr:colOff>
          <xdr:row>148</xdr:row>
          <xdr:rowOff>12700</xdr:rowOff>
        </xdr:to>
        <xdr:sp macro="" textlink="">
          <xdr:nvSpPr>
            <xdr:cNvPr id="3284" name="Spinner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145</xdr:row>
          <xdr:rowOff>0</xdr:rowOff>
        </xdr:from>
        <xdr:to>
          <xdr:col>8</xdr:col>
          <xdr:colOff>25400</xdr:colOff>
          <xdr:row>146</xdr:row>
          <xdr:rowOff>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151</xdr:row>
          <xdr:rowOff>0</xdr:rowOff>
        </xdr:from>
        <xdr:to>
          <xdr:col>12</xdr:col>
          <xdr:colOff>0</xdr:colOff>
          <xdr:row>151</xdr:row>
          <xdr:rowOff>254000</xdr:rowOff>
        </xdr:to>
        <xdr:sp macro="" textlink="">
          <xdr:nvSpPr>
            <xdr:cNvPr id="3287" name="Drop Down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152</xdr:row>
          <xdr:rowOff>0</xdr:rowOff>
        </xdr:from>
        <xdr:to>
          <xdr:col>12</xdr:col>
          <xdr:colOff>0</xdr:colOff>
          <xdr:row>152</xdr:row>
          <xdr:rowOff>254000</xdr:rowOff>
        </xdr:to>
        <xdr:sp macro="" textlink="">
          <xdr:nvSpPr>
            <xdr:cNvPr id="3288" name="Drop Down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153</xdr:row>
          <xdr:rowOff>0</xdr:rowOff>
        </xdr:from>
        <xdr:to>
          <xdr:col>10</xdr:col>
          <xdr:colOff>0</xdr:colOff>
          <xdr:row>154</xdr:row>
          <xdr:rowOff>12700</xdr:rowOff>
        </xdr:to>
        <xdr:sp macro="" textlink="">
          <xdr:nvSpPr>
            <xdr:cNvPr id="3289" name="Spinner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1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151</xdr:row>
          <xdr:rowOff>0</xdr:rowOff>
        </xdr:from>
        <xdr:to>
          <xdr:col>8</xdr:col>
          <xdr:colOff>25400</xdr:colOff>
          <xdr:row>152</xdr:row>
          <xdr:rowOff>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1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157</xdr:row>
          <xdr:rowOff>0</xdr:rowOff>
        </xdr:from>
        <xdr:to>
          <xdr:col>12</xdr:col>
          <xdr:colOff>0</xdr:colOff>
          <xdr:row>157</xdr:row>
          <xdr:rowOff>254000</xdr:rowOff>
        </xdr:to>
        <xdr:sp macro="" textlink="">
          <xdr:nvSpPr>
            <xdr:cNvPr id="3292" name="Drop Down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1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158</xdr:row>
          <xdr:rowOff>0</xdr:rowOff>
        </xdr:from>
        <xdr:to>
          <xdr:col>12</xdr:col>
          <xdr:colOff>0</xdr:colOff>
          <xdr:row>158</xdr:row>
          <xdr:rowOff>254000</xdr:rowOff>
        </xdr:to>
        <xdr:sp macro="" textlink="">
          <xdr:nvSpPr>
            <xdr:cNvPr id="3293" name="Drop Down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1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159</xdr:row>
          <xdr:rowOff>0</xdr:rowOff>
        </xdr:from>
        <xdr:to>
          <xdr:col>10</xdr:col>
          <xdr:colOff>0</xdr:colOff>
          <xdr:row>160</xdr:row>
          <xdr:rowOff>12700</xdr:rowOff>
        </xdr:to>
        <xdr:sp macro="" textlink="">
          <xdr:nvSpPr>
            <xdr:cNvPr id="3294" name="Spinner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1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157</xdr:row>
          <xdr:rowOff>0</xdr:rowOff>
        </xdr:from>
        <xdr:to>
          <xdr:col>8</xdr:col>
          <xdr:colOff>25400</xdr:colOff>
          <xdr:row>158</xdr:row>
          <xdr:rowOff>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1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163</xdr:row>
          <xdr:rowOff>0</xdr:rowOff>
        </xdr:from>
        <xdr:to>
          <xdr:col>12</xdr:col>
          <xdr:colOff>0</xdr:colOff>
          <xdr:row>163</xdr:row>
          <xdr:rowOff>254000</xdr:rowOff>
        </xdr:to>
        <xdr:sp macro="" textlink="">
          <xdr:nvSpPr>
            <xdr:cNvPr id="3297" name="Drop Down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1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164</xdr:row>
          <xdr:rowOff>0</xdr:rowOff>
        </xdr:from>
        <xdr:to>
          <xdr:col>12</xdr:col>
          <xdr:colOff>0</xdr:colOff>
          <xdr:row>164</xdr:row>
          <xdr:rowOff>254000</xdr:rowOff>
        </xdr:to>
        <xdr:sp macro="" textlink="">
          <xdr:nvSpPr>
            <xdr:cNvPr id="3298" name="Drop Down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165</xdr:row>
          <xdr:rowOff>0</xdr:rowOff>
        </xdr:from>
        <xdr:to>
          <xdr:col>10</xdr:col>
          <xdr:colOff>0</xdr:colOff>
          <xdr:row>166</xdr:row>
          <xdr:rowOff>12700</xdr:rowOff>
        </xdr:to>
        <xdr:sp macro="" textlink="">
          <xdr:nvSpPr>
            <xdr:cNvPr id="3299" name="Spinner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163</xdr:row>
          <xdr:rowOff>0</xdr:rowOff>
        </xdr:from>
        <xdr:to>
          <xdr:col>8</xdr:col>
          <xdr:colOff>25400</xdr:colOff>
          <xdr:row>164</xdr:row>
          <xdr:rowOff>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169</xdr:row>
          <xdr:rowOff>0</xdr:rowOff>
        </xdr:from>
        <xdr:to>
          <xdr:col>12</xdr:col>
          <xdr:colOff>0</xdr:colOff>
          <xdr:row>169</xdr:row>
          <xdr:rowOff>254000</xdr:rowOff>
        </xdr:to>
        <xdr:sp macro="" textlink="">
          <xdr:nvSpPr>
            <xdr:cNvPr id="3302" name="Drop Down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170</xdr:row>
          <xdr:rowOff>0</xdr:rowOff>
        </xdr:from>
        <xdr:to>
          <xdr:col>12</xdr:col>
          <xdr:colOff>0</xdr:colOff>
          <xdr:row>170</xdr:row>
          <xdr:rowOff>254000</xdr:rowOff>
        </xdr:to>
        <xdr:sp macro="" textlink="">
          <xdr:nvSpPr>
            <xdr:cNvPr id="3303" name="Drop Down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1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171</xdr:row>
          <xdr:rowOff>0</xdr:rowOff>
        </xdr:from>
        <xdr:to>
          <xdr:col>10</xdr:col>
          <xdr:colOff>0</xdr:colOff>
          <xdr:row>172</xdr:row>
          <xdr:rowOff>12700</xdr:rowOff>
        </xdr:to>
        <xdr:sp macro="" textlink="">
          <xdr:nvSpPr>
            <xdr:cNvPr id="3304" name="Spinner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169</xdr:row>
          <xdr:rowOff>0</xdr:rowOff>
        </xdr:from>
        <xdr:to>
          <xdr:col>8</xdr:col>
          <xdr:colOff>25400</xdr:colOff>
          <xdr:row>170</xdr:row>
          <xdr:rowOff>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1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175</xdr:row>
          <xdr:rowOff>0</xdr:rowOff>
        </xdr:from>
        <xdr:to>
          <xdr:col>12</xdr:col>
          <xdr:colOff>0</xdr:colOff>
          <xdr:row>175</xdr:row>
          <xdr:rowOff>254000</xdr:rowOff>
        </xdr:to>
        <xdr:sp macro="" textlink="">
          <xdr:nvSpPr>
            <xdr:cNvPr id="3307" name="Drop Down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176</xdr:row>
          <xdr:rowOff>0</xdr:rowOff>
        </xdr:from>
        <xdr:to>
          <xdr:col>12</xdr:col>
          <xdr:colOff>0</xdr:colOff>
          <xdr:row>176</xdr:row>
          <xdr:rowOff>254000</xdr:rowOff>
        </xdr:to>
        <xdr:sp macro="" textlink="">
          <xdr:nvSpPr>
            <xdr:cNvPr id="3308" name="Drop Down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177</xdr:row>
          <xdr:rowOff>0</xdr:rowOff>
        </xdr:from>
        <xdr:to>
          <xdr:col>10</xdr:col>
          <xdr:colOff>0</xdr:colOff>
          <xdr:row>178</xdr:row>
          <xdr:rowOff>12700</xdr:rowOff>
        </xdr:to>
        <xdr:sp macro="" textlink="">
          <xdr:nvSpPr>
            <xdr:cNvPr id="3309" name="Spinner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1866900</xdr:colOff>
          <xdr:row>175</xdr:row>
          <xdr:rowOff>0</xdr:rowOff>
        </xdr:from>
        <xdr:to>
          <xdr:col>8</xdr:col>
          <xdr:colOff>38100</xdr:colOff>
          <xdr:row>176</xdr:row>
          <xdr:rowOff>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181</xdr:row>
          <xdr:rowOff>0</xdr:rowOff>
        </xdr:from>
        <xdr:to>
          <xdr:col>12</xdr:col>
          <xdr:colOff>0</xdr:colOff>
          <xdr:row>181</xdr:row>
          <xdr:rowOff>254000</xdr:rowOff>
        </xdr:to>
        <xdr:sp macro="" textlink="">
          <xdr:nvSpPr>
            <xdr:cNvPr id="3312" name="Drop Down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1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182</xdr:row>
          <xdr:rowOff>0</xdr:rowOff>
        </xdr:from>
        <xdr:to>
          <xdr:col>12</xdr:col>
          <xdr:colOff>0</xdr:colOff>
          <xdr:row>182</xdr:row>
          <xdr:rowOff>254000</xdr:rowOff>
        </xdr:to>
        <xdr:sp macro="" textlink="">
          <xdr:nvSpPr>
            <xdr:cNvPr id="3313" name="Drop Down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1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183</xdr:row>
          <xdr:rowOff>0</xdr:rowOff>
        </xdr:from>
        <xdr:to>
          <xdr:col>10</xdr:col>
          <xdr:colOff>0</xdr:colOff>
          <xdr:row>184</xdr:row>
          <xdr:rowOff>12700</xdr:rowOff>
        </xdr:to>
        <xdr:sp macro="" textlink="">
          <xdr:nvSpPr>
            <xdr:cNvPr id="3314" name="Spinner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181</xdr:row>
          <xdr:rowOff>0</xdr:rowOff>
        </xdr:from>
        <xdr:to>
          <xdr:col>8</xdr:col>
          <xdr:colOff>25400</xdr:colOff>
          <xdr:row>182</xdr:row>
          <xdr:rowOff>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187</xdr:row>
          <xdr:rowOff>0</xdr:rowOff>
        </xdr:from>
        <xdr:to>
          <xdr:col>12</xdr:col>
          <xdr:colOff>0</xdr:colOff>
          <xdr:row>187</xdr:row>
          <xdr:rowOff>254000</xdr:rowOff>
        </xdr:to>
        <xdr:sp macro="" textlink="">
          <xdr:nvSpPr>
            <xdr:cNvPr id="3317" name="Drop Down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1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188</xdr:row>
          <xdr:rowOff>0</xdr:rowOff>
        </xdr:from>
        <xdr:to>
          <xdr:col>12</xdr:col>
          <xdr:colOff>0</xdr:colOff>
          <xdr:row>188</xdr:row>
          <xdr:rowOff>254000</xdr:rowOff>
        </xdr:to>
        <xdr:sp macro="" textlink="">
          <xdr:nvSpPr>
            <xdr:cNvPr id="3318" name="Drop Down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1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189</xdr:row>
          <xdr:rowOff>0</xdr:rowOff>
        </xdr:from>
        <xdr:to>
          <xdr:col>10</xdr:col>
          <xdr:colOff>0</xdr:colOff>
          <xdr:row>190</xdr:row>
          <xdr:rowOff>12700</xdr:rowOff>
        </xdr:to>
        <xdr:sp macro="" textlink="">
          <xdr:nvSpPr>
            <xdr:cNvPr id="3319" name="Spinner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1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187</xdr:row>
          <xdr:rowOff>0</xdr:rowOff>
        </xdr:from>
        <xdr:to>
          <xdr:col>8</xdr:col>
          <xdr:colOff>25400</xdr:colOff>
          <xdr:row>188</xdr:row>
          <xdr:rowOff>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1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193</xdr:row>
          <xdr:rowOff>0</xdr:rowOff>
        </xdr:from>
        <xdr:to>
          <xdr:col>12</xdr:col>
          <xdr:colOff>0</xdr:colOff>
          <xdr:row>193</xdr:row>
          <xdr:rowOff>254000</xdr:rowOff>
        </xdr:to>
        <xdr:sp macro="" textlink="">
          <xdr:nvSpPr>
            <xdr:cNvPr id="3322" name="Drop Down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194</xdr:row>
          <xdr:rowOff>0</xdr:rowOff>
        </xdr:from>
        <xdr:to>
          <xdr:col>12</xdr:col>
          <xdr:colOff>0</xdr:colOff>
          <xdr:row>194</xdr:row>
          <xdr:rowOff>254000</xdr:rowOff>
        </xdr:to>
        <xdr:sp macro="" textlink="">
          <xdr:nvSpPr>
            <xdr:cNvPr id="3323" name="Drop Down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195</xdr:row>
          <xdr:rowOff>0</xdr:rowOff>
        </xdr:from>
        <xdr:to>
          <xdr:col>10</xdr:col>
          <xdr:colOff>0</xdr:colOff>
          <xdr:row>196</xdr:row>
          <xdr:rowOff>12700</xdr:rowOff>
        </xdr:to>
        <xdr:sp macro="" textlink="">
          <xdr:nvSpPr>
            <xdr:cNvPr id="3324" name="Spinner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1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193</xdr:row>
          <xdr:rowOff>0</xdr:rowOff>
        </xdr:from>
        <xdr:to>
          <xdr:col>8</xdr:col>
          <xdr:colOff>25400</xdr:colOff>
          <xdr:row>194</xdr:row>
          <xdr:rowOff>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199</xdr:row>
          <xdr:rowOff>0</xdr:rowOff>
        </xdr:from>
        <xdr:to>
          <xdr:col>12</xdr:col>
          <xdr:colOff>0</xdr:colOff>
          <xdr:row>199</xdr:row>
          <xdr:rowOff>254000</xdr:rowOff>
        </xdr:to>
        <xdr:sp macro="" textlink="">
          <xdr:nvSpPr>
            <xdr:cNvPr id="3327" name="Drop Down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200</xdr:row>
          <xdr:rowOff>0</xdr:rowOff>
        </xdr:from>
        <xdr:to>
          <xdr:col>12</xdr:col>
          <xdr:colOff>0</xdr:colOff>
          <xdr:row>200</xdr:row>
          <xdr:rowOff>254000</xdr:rowOff>
        </xdr:to>
        <xdr:sp macro="" textlink="">
          <xdr:nvSpPr>
            <xdr:cNvPr id="3328" name="Drop Down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201</xdr:row>
          <xdr:rowOff>0</xdr:rowOff>
        </xdr:from>
        <xdr:to>
          <xdr:col>10</xdr:col>
          <xdr:colOff>0</xdr:colOff>
          <xdr:row>202</xdr:row>
          <xdr:rowOff>12700</xdr:rowOff>
        </xdr:to>
        <xdr:sp macro="" textlink="">
          <xdr:nvSpPr>
            <xdr:cNvPr id="3329" name="Spinner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199</xdr:row>
          <xdr:rowOff>0</xdr:rowOff>
        </xdr:from>
        <xdr:to>
          <xdr:col>8</xdr:col>
          <xdr:colOff>25400</xdr:colOff>
          <xdr:row>200</xdr:row>
          <xdr:rowOff>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205</xdr:row>
          <xdr:rowOff>0</xdr:rowOff>
        </xdr:from>
        <xdr:to>
          <xdr:col>12</xdr:col>
          <xdr:colOff>0</xdr:colOff>
          <xdr:row>205</xdr:row>
          <xdr:rowOff>254000</xdr:rowOff>
        </xdr:to>
        <xdr:sp macro="" textlink="">
          <xdr:nvSpPr>
            <xdr:cNvPr id="3332" name="Drop Down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206</xdr:row>
          <xdr:rowOff>0</xdr:rowOff>
        </xdr:from>
        <xdr:to>
          <xdr:col>12</xdr:col>
          <xdr:colOff>0</xdr:colOff>
          <xdr:row>206</xdr:row>
          <xdr:rowOff>254000</xdr:rowOff>
        </xdr:to>
        <xdr:sp macro="" textlink="">
          <xdr:nvSpPr>
            <xdr:cNvPr id="3333" name="Drop Down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1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207</xdr:row>
          <xdr:rowOff>0</xdr:rowOff>
        </xdr:from>
        <xdr:to>
          <xdr:col>10</xdr:col>
          <xdr:colOff>0</xdr:colOff>
          <xdr:row>208</xdr:row>
          <xdr:rowOff>12700</xdr:rowOff>
        </xdr:to>
        <xdr:sp macro="" textlink="">
          <xdr:nvSpPr>
            <xdr:cNvPr id="3334" name="Spinner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205</xdr:row>
          <xdr:rowOff>0</xdr:rowOff>
        </xdr:from>
        <xdr:to>
          <xdr:col>8</xdr:col>
          <xdr:colOff>25400</xdr:colOff>
          <xdr:row>206</xdr:row>
          <xdr:rowOff>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211</xdr:row>
          <xdr:rowOff>0</xdr:rowOff>
        </xdr:from>
        <xdr:to>
          <xdr:col>12</xdr:col>
          <xdr:colOff>0</xdr:colOff>
          <xdr:row>211</xdr:row>
          <xdr:rowOff>254000</xdr:rowOff>
        </xdr:to>
        <xdr:sp macro="" textlink="">
          <xdr:nvSpPr>
            <xdr:cNvPr id="3337" name="Drop Down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212</xdr:row>
          <xdr:rowOff>0</xdr:rowOff>
        </xdr:from>
        <xdr:to>
          <xdr:col>12</xdr:col>
          <xdr:colOff>0</xdr:colOff>
          <xdr:row>212</xdr:row>
          <xdr:rowOff>254000</xdr:rowOff>
        </xdr:to>
        <xdr:sp macro="" textlink="">
          <xdr:nvSpPr>
            <xdr:cNvPr id="3338" name="Drop Down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1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213</xdr:row>
          <xdr:rowOff>0</xdr:rowOff>
        </xdr:from>
        <xdr:to>
          <xdr:col>10</xdr:col>
          <xdr:colOff>0</xdr:colOff>
          <xdr:row>214</xdr:row>
          <xdr:rowOff>12700</xdr:rowOff>
        </xdr:to>
        <xdr:sp macro="" textlink="">
          <xdr:nvSpPr>
            <xdr:cNvPr id="3339" name="Spinner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211</xdr:row>
          <xdr:rowOff>0</xdr:rowOff>
        </xdr:from>
        <xdr:to>
          <xdr:col>8</xdr:col>
          <xdr:colOff>25400</xdr:colOff>
          <xdr:row>212</xdr:row>
          <xdr:rowOff>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217</xdr:row>
          <xdr:rowOff>0</xdr:rowOff>
        </xdr:from>
        <xdr:to>
          <xdr:col>12</xdr:col>
          <xdr:colOff>0</xdr:colOff>
          <xdr:row>217</xdr:row>
          <xdr:rowOff>254000</xdr:rowOff>
        </xdr:to>
        <xdr:sp macro="" textlink="">
          <xdr:nvSpPr>
            <xdr:cNvPr id="3342" name="Drop Down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218</xdr:row>
          <xdr:rowOff>0</xdr:rowOff>
        </xdr:from>
        <xdr:to>
          <xdr:col>12</xdr:col>
          <xdr:colOff>0</xdr:colOff>
          <xdr:row>218</xdr:row>
          <xdr:rowOff>254000</xdr:rowOff>
        </xdr:to>
        <xdr:sp macro="" textlink="">
          <xdr:nvSpPr>
            <xdr:cNvPr id="3343" name="Drop Down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219</xdr:row>
          <xdr:rowOff>0</xdr:rowOff>
        </xdr:from>
        <xdr:to>
          <xdr:col>10</xdr:col>
          <xdr:colOff>0</xdr:colOff>
          <xdr:row>220</xdr:row>
          <xdr:rowOff>12700</xdr:rowOff>
        </xdr:to>
        <xdr:sp macro="" textlink="">
          <xdr:nvSpPr>
            <xdr:cNvPr id="3344" name="Spinner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217</xdr:row>
          <xdr:rowOff>0</xdr:rowOff>
        </xdr:from>
        <xdr:to>
          <xdr:col>8</xdr:col>
          <xdr:colOff>25400</xdr:colOff>
          <xdr:row>218</xdr:row>
          <xdr:rowOff>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223</xdr:row>
          <xdr:rowOff>0</xdr:rowOff>
        </xdr:from>
        <xdr:to>
          <xdr:col>12</xdr:col>
          <xdr:colOff>0</xdr:colOff>
          <xdr:row>223</xdr:row>
          <xdr:rowOff>254000</xdr:rowOff>
        </xdr:to>
        <xdr:sp macro="" textlink="">
          <xdr:nvSpPr>
            <xdr:cNvPr id="3347" name="Drop Down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224</xdr:row>
          <xdr:rowOff>0</xdr:rowOff>
        </xdr:from>
        <xdr:to>
          <xdr:col>12</xdr:col>
          <xdr:colOff>0</xdr:colOff>
          <xdr:row>224</xdr:row>
          <xdr:rowOff>254000</xdr:rowOff>
        </xdr:to>
        <xdr:sp macro="" textlink="">
          <xdr:nvSpPr>
            <xdr:cNvPr id="3348" name="Drop Down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225</xdr:row>
          <xdr:rowOff>0</xdr:rowOff>
        </xdr:from>
        <xdr:to>
          <xdr:col>10</xdr:col>
          <xdr:colOff>0</xdr:colOff>
          <xdr:row>226</xdr:row>
          <xdr:rowOff>12700</xdr:rowOff>
        </xdr:to>
        <xdr:sp macro="" textlink="">
          <xdr:nvSpPr>
            <xdr:cNvPr id="3349" name="Spinner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1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223</xdr:row>
          <xdr:rowOff>0</xdr:rowOff>
        </xdr:from>
        <xdr:to>
          <xdr:col>8</xdr:col>
          <xdr:colOff>25400</xdr:colOff>
          <xdr:row>224</xdr:row>
          <xdr:rowOff>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229</xdr:row>
          <xdr:rowOff>0</xdr:rowOff>
        </xdr:from>
        <xdr:to>
          <xdr:col>12</xdr:col>
          <xdr:colOff>0</xdr:colOff>
          <xdr:row>229</xdr:row>
          <xdr:rowOff>254000</xdr:rowOff>
        </xdr:to>
        <xdr:sp macro="" textlink="">
          <xdr:nvSpPr>
            <xdr:cNvPr id="3352" name="Drop Down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230</xdr:row>
          <xdr:rowOff>0</xdr:rowOff>
        </xdr:from>
        <xdr:to>
          <xdr:col>12</xdr:col>
          <xdr:colOff>0</xdr:colOff>
          <xdr:row>230</xdr:row>
          <xdr:rowOff>254000</xdr:rowOff>
        </xdr:to>
        <xdr:sp macro="" textlink="">
          <xdr:nvSpPr>
            <xdr:cNvPr id="3353" name="Drop Down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231</xdr:row>
          <xdr:rowOff>0</xdr:rowOff>
        </xdr:from>
        <xdr:to>
          <xdr:col>10</xdr:col>
          <xdr:colOff>0</xdr:colOff>
          <xdr:row>232</xdr:row>
          <xdr:rowOff>12700</xdr:rowOff>
        </xdr:to>
        <xdr:sp macro="" textlink="">
          <xdr:nvSpPr>
            <xdr:cNvPr id="3354" name="Spinner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1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229</xdr:row>
          <xdr:rowOff>0</xdr:rowOff>
        </xdr:from>
        <xdr:to>
          <xdr:col>8</xdr:col>
          <xdr:colOff>25400</xdr:colOff>
          <xdr:row>230</xdr:row>
          <xdr:rowOff>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235</xdr:row>
          <xdr:rowOff>0</xdr:rowOff>
        </xdr:from>
        <xdr:to>
          <xdr:col>12</xdr:col>
          <xdr:colOff>0</xdr:colOff>
          <xdr:row>235</xdr:row>
          <xdr:rowOff>254000</xdr:rowOff>
        </xdr:to>
        <xdr:sp macro="" textlink="">
          <xdr:nvSpPr>
            <xdr:cNvPr id="3357" name="Drop Down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236</xdr:row>
          <xdr:rowOff>0</xdr:rowOff>
        </xdr:from>
        <xdr:to>
          <xdr:col>12</xdr:col>
          <xdr:colOff>0</xdr:colOff>
          <xdr:row>236</xdr:row>
          <xdr:rowOff>254000</xdr:rowOff>
        </xdr:to>
        <xdr:sp macro="" textlink="">
          <xdr:nvSpPr>
            <xdr:cNvPr id="3358" name="Drop Down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237</xdr:row>
          <xdr:rowOff>0</xdr:rowOff>
        </xdr:from>
        <xdr:to>
          <xdr:col>10</xdr:col>
          <xdr:colOff>0</xdr:colOff>
          <xdr:row>238</xdr:row>
          <xdr:rowOff>12700</xdr:rowOff>
        </xdr:to>
        <xdr:sp macro="" textlink="">
          <xdr:nvSpPr>
            <xdr:cNvPr id="3359" name="Spinner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235</xdr:row>
          <xdr:rowOff>0</xdr:rowOff>
        </xdr:from>
        <xdr:to>
          <xdr:col>8</xdr:col>
          <xdr:colOff>25400</xdr:colOff>
          <xdr:row>236</xdr:row>
          <xdr:rowOff>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241</xdr:row>
          <xdr:rowOff>0</xdr:rowOff>
        </xdr:from>
        <xdr:to>
          <xdr:col>12</xdr:col>
          <xdr:colOff>0</xdr:colOff>
          <xdr:row>241</xdr:row>
          <xdr:rowOff>254000</xdr:rowOff>
        </xdr:to>
        <xdr:sp macro="" textlink="">
          <xdr:nvSpPr>
            <xdr:cNvPr id="3362" name="Drop Down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242</xdr:row>
          <xdr:rowOff>0</xdr:rowOff>
        </xdr:from>
        <xdr:to>
          <xdr:col>12</xdr:col>
          <xdr:colOff>0</xdr:colOff>
          <xdr:row>242</xdr:row>
          <xdr:rowOff>254000</xdr:rowOff>
        </xdr:to>
        <xdr:sp macro="" textlink="">
          <xdr:nvSpPr>
            <xdr:cNvPr id="3363" name="Drop Down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1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243</xdr:row>
          <xdr:rowOff>0</xdr:rowOff>
        </xdr:from>
        <xdr:to>
          <xdr:col>10</xdr:col>
          <xdr:colOff>0</xdr:colOff>
          <xdr:row>244</xdr:row>
          <xdr:rowOff>12700</xdr:rowOff>
        </xdr:to>
        <xdr:sp macro="" textlink="">
          <xdr:nvSpPr>
            <xdr:cNvPr id="3364" name="Spinner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1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1866900</xdr:colOff>
          <xdr:row>241</xdr:row>
          <xdr:rowOff>0</xdr:rowOff>
        </xdr:from>
        <xdr:to>
          <xdr:col>8</xdr:col>
          <xdr:colOff>38100</xdr:colOff>
          <xdr:row>242</xdr:row>
          <xdr:rowOff>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247</xdr:row>
          <xdr:rowOff>0</xdr:rowOff>
        </xdr:from>
        <xdr:to>
          <xdr:col>12</xdr:col>
          <xdr:colOff>0</xdr:colOff>
          <xdr:row>247</xdr:row>
          <xdr:rowOff>254000</xdr:rowOff>
        </xdr:to>
        <xdr:sp macro="" textlink="">
          <xdr:nvSpPr>
            <xdr:cNvPr id="3367" name="Drop Down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248</xdr:row>
          <xdr:rowOff>0</xdr:rowOff>
        </xdr:from>
        <xdr:to>
          <xdr:col>12</xdr:col>
          <xdr:colOff>0</xdr:colOff>
          <xdr:row>248</xdr:row>
          <xdr:rowOff>254000</xdr:rowOff>
        </xdr:to>
        <xdr:sp macro="" textlink="">
          <xdr:nvSpPr>
            <xdr:cNvPr id="3368" name="Drop Down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249</xdr:row>
          <xdr:rowOff>0</xdr:rowOff>
        </xdr:from>
        <xdr:to>
          <xdr:col>10</xdr:col>
          <xdr:colOff>0</xdr:colOff>
          <xdr:row>250</xdr:row>
          <xdr:rowOff>12700</xdr:rowOff>
        </xdr:to>
        <xdr:sp macro="" textlink="">
          <xdr:nvSpPr>
            <xdr:cNvPr id="3369" name="Spinner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247</xdr:row>
          <xdr:rowOff>0</xdr:rowOff>
        </xdr:from>
        <xdr:to>
          <xdr:col>8</xdr:col>
          <xdr:colOff>25400</xdr:colOff>
          <xdr:row>248</xdr:row>
          <xdr:rowOff>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1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253</xdr:row>
          <xdr:rowOff>0</xdr:rowOff>
        </xdr:from>
        <xdr:to>
          <xdr:col>12</xdr:col>
          <xdr:colOff>0</xdr:colOff>
          <xdr:row>253</xdr:row>
          <xdr:rowOff>254000</xdr:rowOff>
        </xdr:to>
        <xdr:sp macro="" textlink="">
          <xdr:nvSpPr>
            <xdr:cNvPr id="3372" name="Drop Down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1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254</xdr:row>
          <xdr:rowOff>0</xdr:rowOff>
        </xdr:from>
        <xdr:to>
          <xdr:col>12</xdr:col>
          <xdr:colOff>0</xdr:colOff>
          <xdr:row>254</xdr:row>
          <xdr:rowOff>254000</xdr:rowOff>
        </xdr:to>
        <xdr:sp macro="" textlink="">
          <xdr:nvSpPr>
            <xdr:cNvPr id="3373" name="Drop Down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1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255</xdr:row>
          <xdr:rowOff>0</xdr:rowOff>
        </xdr:from>
        <xdr:to>
          <xdr:col>10</xdr:col>
          <xdr:colOff>0</xdr:colOff>
          <xdr:row>256</xdr:row>
          <xdr:rowOff>12700</xdr:rowOff>
        </xdr:to>
        <xdr:sp macro="" textlink="">
          <xdr:nvSpPr>
            <xdr:cNvPr id="3374" name="Spinner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253</xdr:row>
          <xdr:rowOff>0</xdr:rowOff>
        </xdr:from>
        <xdr:to>
          <xdr:col>8</xdr:col>
          <xdr:colOff>25400</xdr:colOff>
          <xdr:row>254</xdr:row>
          <xdr:rowOff>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259</xdr:row>
          <xdr:rowOff>0</xdr:rowOff>
        </xdr:from>
        <xdr:to>
          <xdr:col>12</xdr:col>
          <xdr:colOff>0</xdr:colOff>
          <xdr:row>259</xdr:row>
          <xdr:rowOff>254000</xdr:rowOff>
        </xdr:to>
        <xdr:sp macro="" textlink="">
          <xdr:nvSpPr>
            <xdr:cNvPr id="3377" name="Drop Down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260</xdr:row>
          <xdr:rowOff>0</xdr:rowOff>
        </xdr:from>
        <xdr:to>
          <xdr:col>12</xdr:col>
          <xdr:colOff>0</xdr:colOff>
          <xdr:row>260</xdr:row>
          <xdr:rowOff>254000</xdr:rowOff>
        </xdr:to>
        <xdr:sp macro="" textlink="">
          <xdr:nvSpPr>
            <xdr:cNvPr id="3378" name="Drop Down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261</xdr:row>
          <xdr:rowOff>0</xdr:rowOff>
        </xdr:from>
        <xdr:to>
          <xdr:col>10</xdr:col>
          <xdr:colOff>0</xdr:colOff>
          <xdr:row>262</xdr:row>
          <xdr:rowOff>12700</xdr:rowOff>
        </xdr:to>
        <xdr:sp macro="" textlink="">
          <xdr:nvSpPr>
            <xdr:cNvPr id="3379" name="Spinner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259</xdr:row>
          <xdr:rowOff>0</xdr:rowOff>
        </xdr:from>
        <xdr:to>
          <xdr:col>8</xdr:col>
          <xdr:colOff>25400</xdr:colOff>
          <xdr:row>260</xdr:row>
          <xdr:rowOff>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12700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3393" name="Drop Down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21</xdr:row>
          <xdr:rowOff>254000</xdr:rowOff>
        </xdr:to>
        <xdr:sp macro="" textlink="">
          <xdr:nvSpPr>
            <xdr:cNvPr id="3401" name="Drop Down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9</xdr:col>
          <xdr:colOff>0</xdr:colOff>
          <xdr:row>21</xdr:row>
          <xdr:rowOff>254000</xdr:rowOff>
        </xdr:to>
        <xdr:sp macro="" textlink="">
          <xdr:nvSpPr>
            <xdr:cNvPr id="3402" name="Drop Down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12700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3403" name="Drop Down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10</xdr:col>
          <xdr:colOff>0</xdr:colOff>
          <xdr:row>37</xdr:row>
          <xdr:rowOff>254000</xdr:rowOff>
        </xdr:to>
        <xdr:sp macro="" textlink="">
          <xdr:nvSpPr>
            <xdr:cNvPr id="3404" name="Drop Down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12</xdr:col>
          <xdr:colOff>0</xdr:colOff>
          <xdr:row>31</xdr:row>
          <xdr:rowOff>254000</xdr:rowOff>
        </xdr:to>
        <xdr:sp macro="" textlink="">
          <xdr:nvSpPr>
            <xdr:cNvPr id="3405" name="Drop Down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0</xdr:colOff>
          <xdr:row>31</xdr:row>
          <xdr:rowOff>254000</xdr:rowOff>
        </xdr:to>
        <xdr:sp macro="" textlink="">
          <xdr:nvSpPr>
            <xdr:cNvPr id="3406" name="Drop Down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0</xdr:rowOff>
        </xdr:from>
        <xdr:to>
          <xdr:col>10</xdr:col>
          <xdr:colOff>0</xdr:colOff>
          <xdr:row>43</xdr:row>
          <xdr:rowOff>254000</xdr:rowOff>
        </xdr:to>
        <xdr:sp macro="" textlink="">
          <xdr:nvSpPr>
            <xdr:cNvPr id="3407" name="Drop Down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12700</xdr:rowOff>
        </xdr:from>
        <xdr:to>
          <xdr:col>10</xdr:col>
          <xdr:colOff>0</xdr:colOff>
          <xdr:row>50</xdr:row>
          <xdr:rowOff>0</xdr:rowOff>
        </xdr:to>
        <xdr:sp macro="" textlink="">
          <xdr:nvSpPr>
            <xdr:cNvPr id="3408" name="Drop Down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0</xdr:rowOff>
        </xdr:from>
        <xdr:to>
          <xdr:col>10</xdr:col>
          <xdr:colOff>0</xdr:colOff>
          <xdr:row>55</xdr:row>
          <xdr:rowOff>254000</xdr:rowOff>
        </xdr:to>
        <xdr:sp macro="" textlink="">
          <xdr:nvSpPr>
            <xdr:cNvPr id="3409" name="Drop Down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10</xdr:col>
          <xdr:colOff>0</xdr:colOff>
          <xdr:row>61</xdr:row>
          <xdr:rowOff>254000</xdr:rowOff>
        </xdr:to>
        <xdr:sp macro="" textlink="">
          <xdr:nvSpPr>
            <xdr:cNvPr id="3410" name="Drop Down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12700</xdr:rowOff>
        </xdr:from>
        <xdr:to>
          <xdr:col>10</xdr:col>
          <xdr:colOff>0</xdr:colOff>
          <xdr:row>68</xdr:row>
          <xdr:rowOff>0</xdr:rowOff>
        </xdr:to>
        <xdr:sp macro="" textlink="">
          <xdr:nvSpPr>
            <xdr:cNvPr id="3411" name="Drop Down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73</xdr:row>
          <xdr:rowOff>0</xdr:rowOff>
        </xdr:from>
        <xdr:to>
          <xdr:col>10</xdr:col>
          <xdr:colOff>0</xdr:colOff>
          <xdr:row>73</xdr:row>
          <xdr:rowOff>254000</xdr:rowOff>
        </xdr:to>
        <xdr:sp macro="" textlink="">
          <xdr:nvSpPr>
            <xdr:cNvPr id="3412" name="Drop Down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0</xdr:rowOff>
        </xdr:from>
        <xdr:to>
          <xdr:col>10</xdr:col>
          <xdr:colOff>0</xdr:colOff>
          <xdr:row>79</xdr:row>
          <xdr:rowOff>254000</xdr:rowOff>
        </xdr:to>
        <xdr:sp macro="" textlink="">
          <xdr:nvSpPr>
            <xdr:cNvPr id="3413" name="Drop Down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0</xdr:rowOff>
        </xdr:from>
        <xdr:to>
          <xdr:col>10</xdr:col>
          <xdr:colOff>0</xdr:colOff>
          <xdr:row>85</xdr:row>
          <xdr:rowOff>254000</xdr:rowOff>
        </xdr:to>
        <xdr:sp macro="" textlink="">
          <xdr:nvSpPr>
            <xdr:cNvPr id="3414" name="Drop Down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91</xdr:row>
          <xdr:rowOff>0</xdr:rowOff>
        </xdr:from>
        <xdr:to>
          <xdr:col>10</xdr:col>
          <xdr:colOff>0</xdr:colOff>
          <xdr:row>91</xdr:row>
          <xdr:rowOff>254000</xdr:rowOff>
        </xdr:to>
        <xdr:sp macro="" textlink="">
          <xdr:nvSpPr>
            <xdr:cNvPr id="3415" name="Drop Down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97</xdr:row>
          <xdr:rowOff>0</xdr:rowOff>
        </xdr:from>
        <xdr:to>
          <xdr:col>10</xdr:col>
          <xdr:colOff>0</xdr:colOff>
          <xdr:row>97</xdr:row>
          <xdr:rowOff>254000</xdr:rowOff>
        </xdr:to>
        <xdr:sp macro="" textlink="">
          <xdr:nvSpPr>
            <xdr:cNvPr id="3416" name="Drop Down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103</xdr:row>
          <xdr:rowOff>0</xdr:rowOff>
        </xdr:from>
        <xdr:to>
          <xdr:col>10</xdr:col>
          <xdr:colOff>0</xdr:colOff>
          <xdr:row>103</xdr:row>
          <xdr:rowOff>254000</xdr:rowOff>
        </xdr:to>
        <xdr:sp macro="" textlink="">
          <xdr:nvSpPr>
            <xdr:cNvPr id="3417" name="Drop Down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109</xdr:row>
          <xdr:rowOff>0</xdr:rowOff>
        </xdr:from>
        <xdr:to>
          <xdr:col>10</xdr:col>
          <xdr:colOff>0</xdr:colOff>
          <xdr:row>109</xdr:row>
          <xdr:rowOff>254000</xdr:rowOff>
        </xdr:to>
        <xdr:sp macro="" textlink="">
          <xdr:nvSpPr>
            <xdr:cNvPr id="3418" name="Drop Down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115</xdr:row>
          <xdr:rowOff>0</xdr:rowOff>
        </xdr:from>
        <xdr:to>
          <xdr:col>10</xdr:col>
          <xdr:colOff>0</xdr:colOff>
          <xdr:row>115</xdr:row>
          <xdr:rowOff>254000</xdr:rowOff>
        </xdr:to>
        <xdr:sp macro="" textlink="">
          <xdr:nvSpPr>
            <xdr:cNvPr id="3419" name="Drop Down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121</xdr:row>
          <xdr:rowOff>0</xdr:rowOff>
        </xdr:from>
        <xdr:to>
          <xdr:col>10</xdr:col>
          <xdr:colOff>0</xdr:colOff>
          <xdr:row>121</xdr:row>
          <xdr:rowOff>254000</xdr:rowOff>
        </xdr:to>
        <xdr:sp macro="" textlink="">
          <xdr:nvSpPr>
            <xdr:cNvPr id="3420" name="Drop Down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127</xdr:row>
          <xdr:rowOff>0</xdr:rowOff>
        </xdr:from>
        <xdr:to>
          <xdr:col>10</xdr:col>
          <xdr:colOff>0</xdr:colOff>
          <xdr:row>127</xdr:row>
          <xdr:rowOff>254000</xdr:rowOff>
        </xdr:to>
        <xdr:sp macro="" textlink="">
          <xdr:nvSpPr>
            <xdr:cNvPr id="3421" name="Drop Down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133</xdr:row>
          <xdr:rowOff>0</xdr:rowOff>
        </xdr:from>
        <xdr:to>
          <xdr:col>10</xdr:col>
          <xdr:colOff>0</xdr:colOff>
          <xdr:row>133</xdr:row>
          <xdr:rowOff>254000</xdr:rowOff>
        </xdr:to>
        <xdr:sp macro="" textlink="">
          <xdr:nvSpPr>
            <xdr:cNvPr id="3422" name="Drop Down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139</xdr:row>
          <xdr:rowOff>0</xdr:rowOff>
        </xdr:from>
        <xdr:to>
          <xdr:col>10</xdr:col>
          <xdr:colOff>0</xdr:colOff>
          <xdr:row>139</xdr:row>
          <xdr:rowOff>254000</xdr:rowOff>
        </xdr:to>
        <xdr:sp macro="" textlink="">
          <xdr:nvSpPr>
            <xdr:cNvPr id="3423" name="Drop Down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145</xdr:row>
          <xdr:rowOff>0</xdr:rowOff>
        </xdr:from>
        <xdr:to>
          <xdr:col>10</xdr:col>
          <xdr:colOff>0</xdr:colOff>
          <xdr:row>145</xdr:row>
          <xdr:rowOff>254000</xdr:rowOff>
        </xdr:to>
        <xdr:sp macro="" textlink="">
          <xdr:nvSpPr>
            <xdr:cNvPr id="3424" name="Drop Down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151</xdr:row>
          <xdr:rowOff>0</xdr:rowOff>
        </xdr:from>
        <xdr:to>
          <xdr:col>10</xdr:col>
          <xdr:colOff>0</xdr:colOff>
          <xdr:row>151</xdr:row>
          <xdr:rowOff>254000</xdr:rowOff>
        </xdr:to>
        <xdr:sp macro="" textlink="">
          <xdr:nvSpPr>
            <xdr:cNvPr id="3425" name="Drop Down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157</xdr:row>
          <xdr:rowOff>0</xdr:rowOff>
        </xdr:from>
        <xdr:to>
          <xdr:col>10</xdr:col>
          <xdr:colOff>0</xdr:colOff>
          <xdr:row>157</xdr:row>
          <xdr:rowOff>254000</xdr:rowOff>
        </xdr:to>
        <xdr:sp macro="" textlink="">
          <xdr:nvSpPr>
            <xdr:cNvPr id="3426" name="Drop Down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163</xdr:row>
          <xdr:rowOff>0</xdr:rowOff>
        </xdr:from>
        <xdr:to>
          <xdr:col>10</xdr:col>
          <xdr:colOff>0</xdr:colOff>
          <xdr:row>163</xdr:row>
          <xdr:rowOff>254000</xdr:rowOff>
        </xdr:to>
        <xdr:sp macro="" textlink="">
          <xdr:nvSpPr>
            <xdr:cNvPr id="3427" name="Drop Down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169</xdr:row>
          <xdr:rowOff>0</xdr:rowOff>
        </xdr:from>
        <xdr:to>
          <xdr:col>10</xdr:col>
          <xdr:colOff>0</xdr:colOff>
          <xdr:row>169</xdr:row>
          <xdr:rowOff>254000</xdr:rowOff>
        </xdr:to>
        <xdr:sp macro="" textlink="">
          <xdr:nvSpPr>
            <xdr:cNvPr id="3428" name="Drop Down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175</xdr:row>
          <xdr:rowOff>0</xdr:rowOff>
        </xdr:from>
        <xdr:to>
          <xdr:col>10</xdr:col>
          <xdr:colOff>0</xdr:colOff>
          <xdr:row>175</xdr:row>
          <xdr:rowOff>254000</xdr:rowOff>
        </xdr:to>
        <xdr:sp macro="" textlink="">
          <xdr:nvSpPr>
            <xdr:cNvPr id="3429" name="Drop Down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181</xdr:row>
          <xdr:rowOff>0</xdr:rowOff>
        </xdr:from>
        <xdr:to>
          <xdr:col>10</xdr:col>
          <xdr:colOff>0</xdr:colOff>
          <xdr:row>181</xdr:row>
          <xdr:rowOff>254000</xdr:rowOff>
        </xdr:to>
        <xdr:sp macro="" textlink="">
          <xdr:nvSpPr>
            <xdr:cNvPr id="3430" name="Drop Down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187</xdr:row>
          <xdr:rowOff>0</xdr:rowOff>
        </xdr:from>
        <xdr:to>
          <xdr:col>10</xdr:col>
          <xdr:colOff>0</xdr:colOff>
          <xdr:row>187</xdr:row>
          <xdr:rowOff>254000</xdr:rowOff>
        </xdr:to>
        <xdr:sp macro="" textlink="">
          <xdr:nvSpPr>
            <xdr:cNvPr id="3431" name="Drop Down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193</xdr:row>
          <xdr:rowOff>0</xdr:rowOff>
        </xdr:from>
        <xdr:to>
          <xdr:col>10</xdr:col>
          <xdr:colOff>0</xdr:colOff>
          <xdr:row>193</xdr:row>
          <xdr:rowOff>254000</xdr:rowOff>
        </xdr:to>
        <xdr:sp macro="" textlink="">
          <xdr:nvSpPr>
            <xdr:cNvPr id="3432" name="Drop Down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199</xdr:row>
          <xdr:rowOff>0</xdr:rowOff>
        </xdr:from>
        <xdr:to>
          <xdr:col>10</xdr:col>
          <xdr:colOff>0</xdr:colOff>
          <xdr:row>199</xdr:row>
          <xdr:rowOff>254000</xdr:rowOff>
        </xdr:to>
        <xdr:sp macro="" textlink="">
          <xdr:nvSpPr>
            <xdr:cNvPr id="3433" name="Drop Down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205</xdr:row>
          <xdr:rowOff>0</xdr:rowOff>
        </xdr:from>
        <xdr:to>
          <xdr:col>10</xdr:col>
          <xdr:colOff>0</xdr:colOff>
          <xdr:row>205</xdr:row>
          <xdr:rowOff>254000</xdr:rowOff>
        </xdr:to>
        <xdr:sp macro="" textlink="">
          <xdr:nvSpPr>
            <xdr:cNvPr id="3434" name="Drop Down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211</xdr:row>
          <xdr:rowOff>0</xdr:rowOff>
        </xdr:from>
        <xdr:to>
          <xdr:col>10</xdr:col>
          <xdr:colOff>0</xdr:colOff>
          <xdr:row>211</xdr:row>
          <xdr:rowOff>254000</xdr:rowOff>
        </xdr:to>
        <xdr:sp macro="" textlink="">
          <xdr:nvSpPr>
            <xdr:cNvPr id="3435" name="Drop Down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217</xdr:row>
          <xdr:rowOff>0</xdr:rowOff>
        </xdr:from>
        <xdr:to>
          <xdr:col>10</xdr:col>
          <xdr:colOff>0</xdr:colOff>
          <xdr:row>217</xdr:row>
          <xdr:rowOff>254000</xdr:rowOff>
        </xdr:to>
        <xdr:sp macro="" textlink="">
          <xdr:nvSpPr>
            <xdr:cNvPr id="3436" name="Drop Down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223</xdr:row>
          <xdr:rowOff>0</xdr:rowOff>
        </xdr:from>
        <xdr:to>
          <xdr:col>10</xdr:col>
          <xdr:colOff>0</xdr:colOff>
          <xdr:row>223</xdr:row>
          <xdr:rowOff>254000</xdr:rowOff>
        </xdr:to>
        <xdr:sp macro="" textlink="">
          <xdr:nvSpPr>
            <xdr:cNvPr id="3437" name="Drop Down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229</xdr:row>
          <xdr:rowOff>0</xdr:rowOff>
        </xdr:from>
        <xdr:to>
          <xdr:col>10</xdr:col>
          <xdr:colOff>0</xdr:colOff>
          <xdr:row>229</xdr:row>
          <xdr:rowOff>254000</xdr:rowOff>
        </xdr:to>
        <xdr:sp macro="" textlink="">
          <xdr:nvSpPr>
            <xdr:cNvPr id="3438" name="Drop Down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235</xdr:row>
          <xdr:rowOff>0</xdr:rowOff>
        </xdr:from>
        <xdr:to>
          <xdr:col>10</xdr:col>
          <xdr:colOff>0</xdr:colOff>
          <xdr:row>235</xdr:row>
          <xdr:rowOff>254000</xdr:rowOff>
        </xdr:to>
        <xdr:sp macro="" textlink="">
          <xdr:nvSpPr>
            <xdr:cNvPr id="3439" name="Drop Down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241</xdr:row>
          <xdr:rowOff>0</xdr:rowOff>
        </xdr:from>
        <xdr:to>
          <xdr:col>10</xdr:col>
          <xdr:colOff>0</xdr:colOff>
          <xdr:row>241</xdr:row>
          <xdr:rowOff>254000</xdr:rowOff>
        </xdr:to>
        <xdr:sp macro="" textlink="">
          <xdr:nvSpPr>
            <xdr:cNvPr id="3440" name="Drop Down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247</xdr:row>
          <xdr:rowOff>0</xdr:rowOff>
        </xdr:from>
        <xdr:to>
          <xdr:col>10</xdr:col>
          <xdr:colOff>0</xdr:colOff>
          <xdr:row>247</xdr:row>
          <xdr:rowOff>254000</xdr:rowOff>
        </xdr:to>
        <xdr:sp macro="" textlink="">
          <xdr:nvSpPr>
            <xdr:cNvPr id="3441" name="Drop Down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253</xdr:row>
          <xdr:rowOff>0</xdr:rowOff>
        </xdr:from>
        <xdr:to>
          <xdr:col>10</xdr:col>
          <xdr:colOff>0</xdr:colOff>
          <xdr:row>253</xdr:row>
          <xdr:rowOff>254000</xdr:rowOff>
        </xdr:to>
        <xdr:sp macro="" textlink="">
          <xdr:nvSpPr>
            <xdr:cNvPr id="3442" name="Drop Down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259</xdr:row>
          <xdr:rowOff>0</xdr:rowOff>
        </xdr:from>
        <xdr:to>
          <xdr:col>10</xdr:col>
          <xdr:colOff>0</xdr:colOff>
          <xdr:row>259</xdr:row>
          <xdr:rowOff>254000</xdr:rowOff>
        </xdr:to>
        <xdr:sp macro="" textlink="">
          <xdr:nvSpPr>
            <xdr:cNvPr id="3443" name="Drop Down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12700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3459" name="Drop Down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12700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3460" name="Drop Down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9</xdr:col>
          <xdr:colOff>965200</xdr:colOff>
          <xdr:row>14</xdr:row>
          <xdr:rowOff>254000</xdr:rowOff>
        </xdr:to>
        <xdr:sp macro="" textlink="">
          <xdr:nvSpPr>
            <xdr:cNvPr id="3461" name="Drop Down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1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1003300</xdr:colOff>
          <xdr:row>14</xdr:row>
          <xdr:rowOff>0</xdr:rowOff>
        </xdr:from>
        <xdr:to>
          <xdr:col>10</xdr:col>
          <xdr:colOff>0</xdr:colOff>
          <xdr:row>14</xdr:row>
          <xdr:rowOff>254000</xdr:rowOff>
        </xdr:to>
        <xdr:sp macro="" textlink="">
          <xdr:nvSpPr>
            <xdr:cNvPr id="3462" name="Drop Down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1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0</xdr:colOff>
          <xdr:row>14</xdr:row>
          <xdr:rowOff>254000</xdr:rowOff>
        </xdr:to>
        <xdr:sp macro="" textlink="">
          <xdr:nvSpPr>
            <xdr:cNvPr id="3463" name="Drop Down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1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0</xdr:colOff>
          <xdr:row>14</xdr:row>
          <xdr:rowOff>254000</xdr:rowOff>
        </xdr:to>
        <xdr:sp macro="" textlink="">
          <xdr:nvSpPr>
            <xdr:cNvPr id="3464" name="Drop Down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1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12700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3472" name="Drop Down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850900</xdr:colOff>
          <xdr:row>6</xdr:row>
          <xdr:rowOff>0</xdr:rowOff>
        </xdr:from>
        <xdr:to>
          <xdr:col>4</xdr:col>
          <xdr:colOff>1651000</xdr:colOff>
          <xdr:row>7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698500</xdr:colOff>
          <xdr:row>7</xdr:row>
          <xdr:rowOff>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863600</xdr:colOff>
          <xdr:row>7</xdr:row>
          <xdr:rowOff>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4</xdr:col>
          <xdr:colOff>838200</xdr:colOff>
          <xdr:row>7</xdr:row>
          <xdr:rowOff>0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6</xdr:row>
          <xdr:rowOff>228600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228600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228600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75.xml"/><Relationship Id="rId21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42" Type="http://schemas.openxmlformats.org/officeDocument/2006/relationships/vmlDrawing" Target="../drawings/vmlDrawing1.vml"/><Relationship Id="rId63" Type="http://schemas.openxmlformats.org/officeDocument/2006/relationships/ctrlProp" Target="../ctrlProps/ctrlProp21.xml"/><Relationship Id="rId84" Type="http://schemas.openxmlformats.org/officeDocument/2006/relationships/ctrlProp" Target="../ctrlProps/ctrlProp42.xml"/><Relationship Id="rId138" Type="http://schemas.openxmlformats.org/officeDocument/2006/relationships/ctrlProp" Target="../ctrlProps/ctrlProp96.xml"/><Relationship Id="rId159" Type="http://schemas.openxmlformats.org/officeDocument/2006/relationships/ctrlProp" Target="../ctrlProps/ctrlProp117.xml"/><Relationship Id="rId170" Type="http://schemas.openxmlformats.org/officeDocument/2006/relationships/ctrlProp" Target="../ctrlProps/ctrlProp128.xml"/><Relationship Id="rId191" Type="http://schemas.openxmlformats.org/officeDocument/2006/relationships/ctrlProp" Target="../ctrlProps/ctrlProp149.xml"/><Relationship Id="rId205" Type="http://schemas.openxmlformats.org/officeDocument/2006/relationships/ctrlProp" Target="../ctrlProps/ctrlProp163.xml"/><Relationship Id="rId226" Type="http://schemas.openxmlformats.org/officeDocument/2006/relationships/ctrlProp" Target="../ctrlProps/ctrlProp184.xml"/><Relationship Id="rId247" Type="http://schemas.openxmlformats.org/officeDocument/2006/relationships/ctrlProp" Target="../ctrlProps/ctrlProp205.xml"/><Relationship Id="rId107" Type="http://schemas.openxmlformats.org/officeDocument/2006/relationships/ctrlProp" Target="../ctrlProps/ctrlProp65.xml"/><Relationship Id="rId11" Type="http://schemas.openxmlformats.org/officeDocument/2006/relationships/hyperlink" Target="http://www.myroom.jp/cataloggift/catalog.html" TargetMode="External"/><Relationship Id="rId32" Type="http://schemas.openxmlformats.org/officeDocument/2006/relationships/hyperlink" Target="https://www.myroom.jp/cataloggift/sample/index.html" TargetMode="External"/><Relationship Id="rId53" Type="http://schemas.openxmlformats.org/officeDocument/2006/relationships/ctrlProp" Target="../ctrlProps/ctrlProp11.xml"/><Relationship Id="rId74" Type="http://schemas.openxmlformats.org/officeDocument/2006/relationships/ctrlProp" Target="../ctrlProps/ctrlProp32.xml"/><Relationship Id="rId128" Type="http://schemas.openxmlformats.org/officeDocument/2006/relationships/ctrlProp" Target="../ctrlProps/ctrlProp86.xml"/><Relationship Id="rId149" Type="http://schemas.openxmlformats.org/officeDocument/2006/relationships/ctrlProp" Target="../ctrlProps/ctrlProp107.xml"/><Relationship Id="rId5" Type="http://schemas.openxmlformats.org/officeDocument/2006/relationships/hyperlink" Target="http://www.myroom.jp/cataloggift/wrapping/index.html" TargetMode="External"/><Relationship Id="rId95" Type="http://schemas.openxmlformats.org/officeDocument/2006/relationships/ctrlProp" Target="../ctrlProps/ctrlProp53.xml"/><Relationship Id="rId160" Type="http://schemas.openxmlformats.org/officeDocument/2006/relationships/ctrlProp" Target="../ctrlProps/ctrlProp118.xml"/><Relationship Id="rId181" Type="http://schemas.openxmlformats.org/officeDocument/2006/relationships/ctrlProp" Target="../ctrlProps/ctrlProp139.xml"/><Relationship Id="rId216" Type="http://schemas.openxmlformats.org/officeDocument/2006/relationships/ctrlProp" Target="../ctrlProps/ctrlProp174.xml"/><Relationship Id="rId237" Type="http://schemas.openxmlformats.org/officeDocument/2006/relationships/ctrlProp" Target="../ctrlProps/ctrlProp195.xml"/><Relationship Id="rId258" Type="http://schemas.openxmlformats.org/officeDocument/2006/relationships/ctrlProp" Target="../ctrlProps/ctrlProp216.xml"/><Relationship Id="rId22" Type="http://schemas.openxmlformats.org/officeDocument/2006/relationships/hyperlink" Target="http://www.myroom.jp/cataloggift/cover/index.html" TargetMode="External"/><Relationship Id="rId43" Type="http://schemas.openxmlformats.org/officeDocument/2006/relationships/ctrlProp" Target="../ctrlProps/ctrlProp1.xml"/><Relationship Id="rId64" Type="http://schemas.openxmlformats.org/officeDocument/2006/relationships/ctrlProp" Target="../ctrlProps/ctrlProp22.xml"/><Relationship Id="rId118" Type="http://schemas.openxmlformats.org/officeDocument/2006/relationships/ctrlProp" Target="../ctrlProps/ctrlProp76.xml"/><Relationship Id="rId139" Type="http://schemas.openxmlformats.org/officeDocument/2006/relationships/ctrlProp" Target="../ctrlProps/ctrlProp97.xml"/><Relationship Id="rId85" Type="http://schemas.openxmlformats.org/officeDocument/2006/relationships/ctrlProp" Target="../ctrlProps/ctrlProp43.xml"/><Relationship Id="rId150" Type="http://schemas.openxmlformats.org/officeDocument/2006/relationships/ctrlProp" Target="../ctrlProps/ctrlProp108.xml"/><Relationship Id="rId171" Type="http://schemas.openxmlformats.org/officeDocument/2006/relationships/ctrlProp" Target="../ctrlProps/ctrlProp129.xml"/><Relationship Id="rId192" Type="http://schemas.openxmlformats.org/officeDocument/2006/relationships/ctrlProp" Target="../ctrlProps/ctrlProp150.xml"/><Relationship Id="rId206" Type="http://schemas.openxmlformats.org/officeDocument/2006/relationships/ctrlProp" Target="../ctrlProps/ctrlProp164.xml"/><Relationship Id="rId227" Type="http://schemas.openxmlformats.org/officeDocument/2006/relationships/ctrlProp" Target="../ctrlProps/ctrlProp185.xml"/><Relationship Id="rId248" Type="http://schemas.openxmlformats.org/officeDocument/2006/relationships/ctrlProp" Target="../ctrlProps/ctrlProp206.xml"/><Relationship Id="rId12" Type="http://schemas.openxmlformats.org/officeDocument/2006/relationships/hyperlink" Target="https://www.myroom.jp/" TargetMode="External"/><Relationship Id="rId33" Type="http://schemas.openxmlformats.org/officeDocument/2006/relationships/hyperlink" Target="http://www.myroom.jp/cataloggift/info2/present.html" TargetMode="External"/><Relationship Id="rId108" Type="http://schemas.openxmlformats.org/officeDocument/2006/relationships/ctrlProp" Target="../ctrlProps/ctrlProp66.xml"/><Relationship Id="rId129" Type="http://schemas.openxmlformats.org/officeDocument/2006/relationships/ctrlProp" Target="../ctrlProps/ctrlProp87.xml"/><Relationship Id="rId54" Type="http://schemas.openxmlformats.org/officeDocument/2006/relationships/ctrlProp" Target="../ctrlProps/ctrlProp12.xml"/><Relationship Id="rId75" Type="http://schemas.openxmlformats.org/officeDocument/2006/relationships/ctrlProp" Target="../ctrlProps/ctrlProp33.xml"/><Relationship Id="rId96" Type="http://schemas.openxmlformats.org/officeDocument/2006/relationships/ctrlProp" Target="../ctrlProps/ctrlProp54.xml"/><Relationship Id="rId140" Type="http://schemas.openxmlformats.org/officeDocument/2006/relationships/ctrlProp" Target="../ctrlProps/ctrlProp98.xml"/><Relationship Id="rId161" Type="http://schemas.openxmlformats.org/officeDocument/2006/relationships/ctrlProp" Target="../ctrlProps/ctrlProp119.xml"/><Relationship Id="rId182" Type="http://schemas.openxmlformats.org/officeDocument/2006/relationships/ctrlProp" Target="../ctrlProps/ctrlProp140.xml"/><Relationship Id="rId217" Type="http://schemas.openxmlformats.org/officeDocument/2006/relationships/ctrlProp" Target="../ctrlProps/ctrlProp175.xml"/><Relationship Id="rId6" Type="http://schemas.openxmlformats.org/officeDocument/2006/relationships/hyperlink" Target="http://myroom.jp/cataloggift/info/wrapping.html" TargetMode="External"/><Relationship Id="rId238" Type="http://schemas.openxmlformats.org/officeDocument/2006/relationships/ctrlProp" Target="../ctrlProps/ctrlProp196.xml"/><Relationship Id="rId259" Type="http://schemas.openxmlformats.org/officeDocument/2006/relationships/ctrlProp" Target="../ctrlProps/ctrlProp217.xml"/><Relationship Id="rId23" Type="http://schemas.openxmlformats.org/officeDocument/2006/relationships/hyperlink" Target="http://www.myroom.jp/cataloggift/meimei/index.html" TargetMode="External"/><Relationship Id="rId119" Type="http://schemas.openxmlformats.org/officeDocument/2006/relationships/ctrlProp" Target="../ctrlProps/ctrlProp77.xml"/><Relationship Id="rId44" Type="http://schemas.openxmlformats.org/officeDocument/2006/relationships/ctrlProp" Target="../ctrlProps/ctrlProp2.xml"/><Relationship Id="rId65" Type="http://schemas.openxmlformats.org/officeDocument/2006/relationships/ctrlProp" Target="../ctrlProps/ctrlProp23.xml"/><Relationship Id="rId86" Type="http://schemas.openxmlformats.org/officeDocument/2006/relationships/ctrlProp" Target="../ctrlProps/ctrlProp44.xml"/><Relationship Id="rId130" Type="http://schemas.openxmlformats.org/officeDocument/2006/relationships/ctrlProp" Target="../ctrlProps/ctrlProp88.xml"/><Relationship Id="rId151" Type="http://schemas.openxmlformats.org/officeDocument/2006/relationships/ctrlProp" Target="../ctrlProps/ctrlProp109.xml"/><Relationship Id="rId172" Type="http://schemas.openxmlformats.org/officeDocument/2006/relationships/ctrlProp" Target="../ctrlProps/ctrlProp130.xml"/><Relationship Id="rId193" Type="http://schemas.openxmlformats.org/officeDocument/2006/relationships/ctrlProp" Target="../ctrlProps/ctrlProp151.xml"/><Relationship Id="rId207" Type="http://schemas.openxmlformats.org/officeDocument/2006/relationships/ctrlProp" Target="../ctrlProps/ctrlProp165.xml"/><Relationship Id="rId228" Type="http://schemas.openxmlformats.org/officeDocument/2006/relationships/ctrlProp" Target="../ctrlProps/ctrlProp186.xml"/><Relationship Id="rId249" Type="http://schemas.openxmlformats.org/officeDocument/2006/relationships/ctrlProp" Target="../ctrlProps/ctrlProp207.xml"/><Relationship Id="rId13" Type="http://schemas.openxmlformats.org/officeDocument/2006/relationships/hyperlink" Target="http://www.myroom.jp/cataloggift/info2/payment.html" TargetMode="External"/><Relationship Id="rId109" Type="http://schemas.openxmlformats.org/officeDocument/2006/relationships/ctrlProp" Target="../ctrlProps/ctrlProp67.xml"/><Relationship Id="rId260" Type="http://schemas.openxmlformats.org/officeDocument/2006/relationships/comments" Target="../comments1.xml"/><Relationship Id="rId34" Type="http://schemas.openxmlformats.org/officeDocument/2006/relationships/hyperlink" Target="http://www.myroom.jp/cataloggift/info2/payment.html" TargetMode="External"/><Relationship Id="rId55" Type="http://schemas.openxmlformats.org/officeDocument/2006/relationships/ctrlProp" Target="../ctrlProps/ctrlProp13.xml"/><Relationship Id="rId76" Type="http://schemas.openxmlformats.org/officeDocument/2006/relationships/ctrlProp" Target="../ctrlProps/ctrlProp34.xml"/><Relationship Id="rId97" Type="http://schemas.openxmlformats.org/officeDocument/2006/relationships/ctrlProp" Target="../ctrlProps/ctrlProp55.xml"/><Relationship Id="rId120" Type="http://schemas.openxmlformats.org/officeDocument/2006/relationships/ctrlProp" Target="../ctrlProps/ctrlProp78.xml"/><Relationship Id="rId141" Type="http://schemas.openxmlformats.org/officeDocument/2006/relationships/ctrlProp" Target="../ctrlProps/ctrlProp99.xml"/><Relationship Id="rId7" Type="http://schemas.openxmlformats.org/officeDocument/2006/relationships/hyperlink" Target="http://www.myroom.jp/cataloggift/bag/index.html" TargetMode="External"/><Relationship Id="rId162" Type="http://schemas.openxmlformats.org/officeDocument/2006/relationships/ctrlProp" Target="../ctrlProps/ctrlProp120.xml"/><Relationship Id="rId183" Type="http://schemas.openxmlformats.org/officeDocument/2006/relationships/ctrlProp" Target="../ctrlProps/ctrlProp141.xml"/><Relationship Id="rId218" Type="http://schemas.openxmlformats.org/officeDocument/2006/relationships/ctrlProp" Target="../ctrlProps/ctrlProp176.xml"/><Relationship Id="rId239" Type="http://schemas.openxmlformats.org/officeDocument/2006/relationships/ctrlProp" Target="../ctrlProps/ctrlProp197.xml"/><Relationship Id="rId250" Type="http://schemas.openxmlformats.org/officeDocument/2006/relationships/ctrlProp" Target="../ctrlProps/ctrlProp208.xml"/><Relationship Id="rId24" Type="http://schemas.openxmlformats.org/officeDocument/2006/relationships/hyperlink" Target="http://www.myroom.jp/cataloggift/meimei/index.html" TargetMode="External"/><Relationship Id="rId45" Type="http://schemas.openxmlformats.org/officeDocument/2006/relationships/ctrlProp" Target="../ctrlProps/ctrlProp3.xml"/><Relationship Id="rId66" Type="http://schemas.openxmlformats.org/officeDocument/2006/relationships/ctrlProp" Target="../ctrlProps/ctrlProp24.xml"/><Relationship Id="rId87" Type="http://schemas.openxmlformats.org/officeDocument/2006/relationships/ctrlProp" Target="../ctrlProps/ctrlProp45.xml"/><Relationship Id="rId110" Type="http://schemas.openxmlformats.org/officeDocument/2006/relationships/ctrlProp" Target="../ctrlProps/ctrlProp68.xml"/><Relationship Id="rId131" Type="http://schemas.openxmlformats.org/officeDocument/2006/relationships/ctrlProp" Target="../ctrlProps/ctrlProp89.xml"/><Relationship Id="rId152" Type="http://schemas.openxmlformats.org/officeDocument/2006/relationships/ctrlProp" Target="../ctrlProps/ctrlProp110.xml"/><Relationship Id="rId173" Type="http://schemas.openxmlformats.org/officeDocument/2006/relationships/ctrlProp" Target="../ctrlProps/ctrlProp131.xml"/><Relationship Id="rId194" Type="http://schemas.openxmlformats.org/officeDocument/2006/relationships/ctrlProp" Target="../ctrlProps/ctrlProp152.xml"/><Relationship Id="rId208" Type="http://schemas.openxmlformats.org/officeDocument/2006/relationships/ctrlProp" Target="../ctrlProps/ctrlProp166.xml"/><Relationship Id="rId229" Type="http://schemas.openxmlformats.org/officeDocument/2006/relationships/ctrlProp" Target="../ctrlProps/ctrlProp187.xml"/><Relationship Id="rId240" Type="http://schemas.openxmlformats.org/officeDocument/2006/relationships/ctrlProp" Target="../ctrlProps/ctrlProp198.xml"/><Relationship Id="rId14" Type="http://schemas.openxmlformats.org/officeDocument/2006/relationships/hyperlink" Target="http://www.myroom.jp/cataloggift/card/index.html" TargetMode="External"/><Relationship Id="rId35" Type="http://schemas.openxmlformats.org/officeDocument/2006/relationships/hyperlink" Target="http://www.myroom.jp/cataloggift/bag/index.html" TargetMode="External"/><Relationship Id="rId56" Type="http://schemas.openxmlformats.org/officeDocument/2006/relationships/ctrlProp" Target="../ctrlProps/ctrlProp14.xml"/><Relationship Id="rId77" Type="http://schemas.openxmlformats.org/officeDocument/2006/relationships/ctrlProp" Target="../ctrlProps/ctrlProp35.xml"/><Relationship Id="rId100" Type="http://schemas.openxmlformats.org/officeDocument/2006/relationships/ctrlProp" Target="../ctrlProps/ctrlProp58.xml"/><Relationship Id="rId8" Type="http://schemas.openxmlformats.org/officeDocument/2006/relationships/hyperlink" Target="http://www.myroom.jp/index.html" TargetMode="External"/><Relationship Id="rId98" Type="http://schemas.openxmlformats.org/officeDocument/2006/relationships/ctrlProp" Target="../ctrlProps/ctrlProp56.xml"/><Relationship Id="rId121" Type="http://schemas.openxmlformats.org/officeDocument/2006/relationships/ctrlProp" Target="../ctrlProps/ctrlProp79.xml"/><Relationship Id="rId142" Type="http://schemas.openxmlformats.org/officeDocument/2006/relationships/ctrlProp" Target="../ctrlProps/ctrlProp100.xml"/><Relationship Id="rId163" Type="http://schemas.openxmlformats.org/officeDocument/2006/relationships/ctrlProp" Target="../ctrlProps/ctrlProp121.xml"/><Relationship Id="rId184" Type="http://schemas.openxmlformats.org/officeDocument/2006/relationships/ctrlProp" Target="../ctrlProps/ctrlProp142.xml"/><Relationship Id="rId219" Type="http://schemas.openxmlformats.org/officeDocument/2006/relationships/ctrlProp" Target="../ctrlProps/ctrlProp177.xml"/><Relationship Id="rId230" Type="http://schemas.openxmlformats.org/officeDocument/2006/relationships/ctrlProp" Target="../ctrlProps/ctrlProp188.xml"/><Relationship Id="rId251" Type="http://schemas.openxmlformats.org/officeDocument/2006/relationships/ctrlProp" Target="../ctrlProps/ctrlProp209.xml"/><Relationship Id="rId25" Type="http://schemas.openxmlformats.org/officeDocument/2006/relationships/hyperlink" Target="http://www.myroom.jp/cataloggift/card/index.html" TargetMode="External"/><Relationship Id="rId46" Type="http://schemas.openxmlformats.org/officeDocument/2006/relationships/ctrlProp" Target="../ctrlProps/ctrlProp4.xml"/><Relationship Id="rId67" Type="http://schemas.openxmlformats.org/officeDocument/2006/relationships/ctrlProp" Target="../ctrlProps/ctrlProp25.xml"/><Relationship Id="rId88" Type="http://schemas.openxmlformats.org/officeDocument/2006/relationships/ctrlProp" Target="../ctrlProps/ctrlProp46.xml"/><Relationship Id="rId111" Type="http://schemas.openxmlformats.org/officeDocument/2006/relationships/ctrlProp" Target="../ctrlProps/ctrlProp69.xml"/><Relationship Id="rId132" Type="http://schemas.openxmlformats.org/officeDocument/2006/relationships/ctrlProp" Target="../ctrlProps/ctrlProp90.xml"/><Relationship Id="rId153" Type="http://schemas.openxmlformats.org/officeDocument/2006/relationships/ctrlProp" Target="../ctrlProps/ctrlProp111.xml"/><Relationship Id="rId174" Type="http://schemas.openxmlformats.org/officeDocument/2006/relationships/ctrlProp" Target="../ctrlProps/ctrlProp132.xml"/><Relationship Id="rId195" Type="http://schemas.openxmlformats.org/officeDocument/2006/relationships/ctrlProp" Target="../ctrlProps/ctrlProp153.xml"/><Relationship Id="rId209" Type="http://schemas.openxmlformats.org/officeDocument/2006/relationships/ctrlProp" Target="../ctrlProps/ctrlProp167.xml"/><Relationship Id="rId220" Type="http://schemas.openxmlformats.org/officeDocument/2006/relationships/ctrlProp" Target="../ctrlProps/ctrlProp178.xml"/><Relationship Id="rId241" Type="http://schemas.openxmlformats.org/officeDocument/2006/relationships/ctrlProp" Target="../ctrlProps/ctrlProp199.xml"/><Relationship Id="rId15" Type="http://schemas.openxmlformats.org/officeDocument/2006/relationships/hyperlink" Target="http://www.myroom.jp/cataloggift/noshi/index.html" TargetMode="External"/><Relationship Id="rId36" Type="http://schemas.openxmlformats.org/officeDocument/2006/relationships/hyperlink" Target="http://www.myroom.jp/cataloggift/meimei/index.html" TargetMode="External"/><Relationship Id="rId57" Type="http://schemas.openxmlformats.org/officeDocument/2006/relationships/ctrlProp" Target="../ctrlProps/ctrlProp15.xml"/><Relationship Id="rId78" Type="http://schemas.openxmlformats.org/officeDocument/2006/relationships/ctrlProp" Target="../ctrlProps/ctrlProp36.xml"/><Relationship Id="rId99" Type="http://schemas.openxmlformats.org/officeDocument/2006/relationships/ctrlProp" Target="../ctrlProps/ctrlProp57.xml"/><Relationship Id="rId101" Type="http://schemas.openxmlformats.org/officeDocument/2006/relationships/ctrlProp" Target="../ctrlProps/ctrlProp59.xml"/><Relationship Id="rId122" Type="http://schemas.openxmlformats.org/officeDocument/2006/relationships/ctrlProp" Target="../ctrlProps/ctrlProp80.xml"/><Relationship Id="rId143" Type="http://schemas.openxmlformats.org/officeDocument/2006/relationships/ctrlProp" Target="../ctrlProps/ctrlProp101.xml"/><Relationship Id="rId164" Type="http://schemas.openxmlformats.org/officeDocument/2006/relationships/ctrlProp" Target="../ctrlProps/ctrlProp122.xml"/><Relationship Id="rId185" Type="http://schemas.openxmlformats.org/officeDocument/2006/relationships/ctrlProp" Target="../ctrlProps/ctrlProp143.xml"/><Relationship Id="rId9" Type="http://schemas.openxmlformats.org/officeDocument/2006/relationships/hyperlink" Target="http://www.myroom.jp/cataloggift/wrapping/index.html" TargetMode="External"/><Relationship Id="rId210" Type="http://schemas.openxmlformats.org/officeDocument/2006/relationships/ctrlProp" Target="../ctrlProps/ctrlProp168.xml"/><Relationship Id="rId26" Type="http://schemas.openxmlformats.org/officeDocument/2006/relationships/hyperlink" Target="http://www.myroom.jp/cataloggift/info2/form.html" TargetMode="External"/><Relationship Id="rId231" Type="http://schemas.openxmlformats.org/officeDocument/2006/relationships/ctrlProp" Target="../ctrlProps/ctrlProp189.xml"/><Relationship Id="rId252" Type="http://schemas.openxmlformats.org/officeDocument/2006/relationships/ctrlProp" Target="../ctrlProps/ctrlProp210.xml"/><Relationship Id="rId47" Type="http://schemas.openxmlformats.org/officeDocument/2006/relationships/ctrlProp" Target="../ctrlProps/ctrlProp5.xml"/><Relationship Id="rId68" Type="http://schemas.openxmlformats.org/officeDocument/2006/relationships/ctrlProp" Target="../ctrlProps/ctrlProp26.xml"/><Relationship Id="rId89" Type="http://schemas.openxmlformats.org/officeDocument/2006/relationships/ctrlProp" Target="../ctrlProps/ctrlProp47.xml"/><Relationship Id="rId112" Type="http://schemas.openxmlformats.org/officeDocument/2006/relationships/ctrlProp" Target="../ctrlProps/ctrlProp70.xml"/><Relationship Id="rId133" Type="http://schemas.openxmlformats.org/officeDocument/2006/relationships/ctrlProp" Target="../ctrlProps/ctrlProp91.xml"/><Relationship Id="rId154" Type="http://schemas.openxmlformats.org/officeDocument/2006/relationships/ctrlProp" Target="../ctrlProps/ctrlProp112.xml"/><Relationship Id="rId175" Type="http://schemas.openxmlformats.org/officeDocument/2006/relationships/ctrlProp" Target="../ctrlProps/ctrlProp133.xml"/><Relationship Id="rId196" Type="http://schemas.openxmlformats.org/officeDocument/2006/relationships/ctrlProp" Target="../ctrlProps/ctrlProp154.xml"/><Relationship Id="rId200" Type="http://schemas.openxmlformats.org/officeDocument/2006/relationships/ctrlProp" Target="../ctrlProps/ctrlProp158.xml"/><Relationship Id="rId16" Type="http://schemas.openxmlformats.org/officeDocument/2006/relationships/hyperlink" Target="http://www.myroom.jp/cataloggift/wrapping/index.html" TargetMode="External"/><Relationship Id="rId221" Type="http://schemas.openxmlformats.org/officeDocument/2006/relationships/ctrlProp" Target="../ctrlProps/ctrlProp179.xml"/><Relationship Id="rId242" Type="http://schemas.openxmlformats.org/officeDocument/2006/relationships/ctrlProp" Target="../ctrlProps/ctrlProp200.xml"/><Relationship Id="rId37" Type="http://schemas.openxmlformats.org/officeDocument/2006/relationships/hyperlink" Target="http://www.myroom.jp/cataloggift/cardform/" TargetMode="External"/><Relationship Id="rId58" Type="http://schemas.openxmlformats.org/officeDocument/2006/relationships/ctrlProp" Target="../ctrlProps/ctrlProp16.xml"/><Relationship Id="rId79" Type="http://schemas.openxmlformats.org/officeDocument/2006/relationships/ctrlProp" Target="../ctrlProps/ctrlProp37.xml"/><Relationship Id="rId102" Type="http://schemas.openxmlformats.org/officeDocument/2006/relationships/ctrlProp" Target="../ctrlProps/ctrlProp60.xml"/><Relationship Id="rId123" Type="http://schemas.openxmlformats.org/officeDocument/2006/relationships/ctrlProp" Target="../ctrlProps/ctrlProp81.xml"/><Relationship Id="rId144" Type="http://schemas.openxmlformats.org/officeDocument/2006/relationships/ctrlProp" Target="../ctrlProps/ctrlProp102.xml"/><Relationship Id="rId90" Type="http://schemas.openxmlformats.org/officeDocument/2006/relationships/ctrlProp" Target="../ctrlProps/ctrlProp48.xml"/><Relationship Id="rId165" Type="http://schemas.openxmlformats.org/officeDocument/2006/relationships/ctrlProp" Target="../ctrlProps/ctrlProp123.xml"/><Relationship Id="rId186" Type="http://schemas.openxmlformats.org/officeDocument/2006/relationships/ctrlProp" Target="../ctrlProps/ctrlProp144.xml"/><Relationship Id="rId211" Type="http://schemas.openxmlformats.org/officeDocument/2006/relationships/ctrlProp" Target="../ctrlProps/ctrlProp169.xml"/><Relationship Id="rId232" Type="http://schemas.openxmlformats.org/officeDocument/2006/relationships/ctrlProp" Target="../ctrlProps/ctrlProp190.xml"/><Relationship Id="rId253" Type="http://schemas.openxmlformats.org/officeDocument/2006/relationships/ctrlProp" Target="../ctrlProps/ctrlProp211.xml"/><Relationship Id="rId27" Type="http://schemas.openxmlformats.org/officeDocument/2006/relationships/hyperlink" Target="http://www.myroom.jp/cataloggift/info2/index.html" TargetMode="External"/><Relationship Id="rId48" Type="http://schemas.openxmlformats.org/officeDocument/2006/relationships/ctrlProp" Target="../ctrlProps/ctrlProp6.xml"/><Relationship Id="rId69" Type="http://schemas.openxmlformats.org/officeDocument/2006/relationships/ctrlProp" Target="../ctrlProps/ctrlProp27.xml"/><Relationship Id="rId113" Type="http://schemas.openxmlformats.org/officeDocument/2006/relationships/ctrlProp" Target="../ctrlProps/ctrlProp71.xml"/><Relationship Id="rId134" Type="http://schemas.openxmlformats.org/officeDocument/2006/relationships/ctrlProp" Target="../ctrlProps/ctrlProp92.xml"/><Relationship Id="rId80" Type="http://schemas.openxmlformats.org/officeDocument/2006/relationships/ctrlProp" Target="../ctrlProps/ctrlProp38.xml"/><Relationship Id="rId155" Type="http://schemas.openxmlformats.org/officeDocument/2006/relationships/ctrlProp" Target="../ctrlProps/ctrlProp113.xml"/><Relationship Id="rId176" Type="http://schemas.openxmlformats.org/officeDocument/2006/relationships/ctrlProp" Target="../ctrlProps/ctrlProp134.xml"/><Relationship Id="rId197" Type="http://schemas.openxmlformats.org/officeDocument/2006/relationships/ctrlProp" Target="../ctrlProps/ctrlProp155.xml"/><Relationship Id="rId201" Type="http://schemas.openxmlformats.org/officeDocument/2006/relationships/ctrlProp" Target="../ctrlProps/ctrlProp159.xml"/><Relationship Id="rId222" Type="http://schemas.openxmlformats.org/officeDocument/2006/relationships/ctrlProp" Target="../ctrlProps/ctrlProp180.xml"/><Relationship Id="rId243" Type="http://schemas.openxmlformats.org/officeDocument/2006/relationships/ctrlProp" Target="../ctrlProps/ctrlProp201.xml"/><Relationship Id="rId17" Type="http://schemas.openxmlformats.org/officeDocument/2006/relationships/hyperlink" Target="http://www.myroom.jp/cataloggift/wrapping/index.html" TargetMode="External"/><Relationship Id="rId38" Type="http://schemas.openxmlformats.org/officeDocument/2006/relationships/hyperlink" Target="http://www.myroom.jp/cataloggift/coverform/" TargetMode="External"/><Relationship Id="rId59" Type="http://schemas.openxmlformats.org/officeDocument/2006/relationships/ctrlProp" Target="../ctrlProps/ctrlProp17.xml"/><Relationship Id="rId103" Type="http://schemas.openxmlformats.org/officeDocument/2006/relationships/ctrlProp" Target="../ctrlProps/ctrlProp61.xml"/><Relationship Id="rId124" Type="http://schemas.openxmlformats.org/officeDocument/2006/relationships/ctrlProp" Target="../ctrlProps/ctrlProp82.xml"/><Relationship Id="rId70" Type="http://schemas.openxmlformats.org/officeDocument/2006/relationships/ctrlProp" Target="../ctrlProps/ctrlProp28.xml"/><Relationship Id="rId91" Type="http://schemas.openxmlformats.org/officeDocument/2006/relationships/ctrlProp" Target="../ctrlProps/ctrlProp49.xml"/><Relationship Id="rId145" Type="http://schemas.openxmlformats.org/officeDocument/2006/relationships/ctrlProp" Target="../ctrlProps/ctrlProp103.xml"/><Relationship Id="rId166" Type="http://schemas.openxmlformats.org/officeDocument/2006/relationships/ctrlProp" Target="../ctrlProps/ctrlProp124.xml"/><Relationship Id="rId187" Type="http://schemas.openxmlformats.org/officeDocument/2006/relationships/ctrlProp" Target="../ctrlProps/ctrlProp145.xml"/><Relationship Id="rId1" Type="http://schemas.openxmlformats.org/officeDocument/2006/relationships/hyperlink" Target="http://www.myroom.jp/cataloggift/info2/payment.html" TargetMode="External"/><Relationship Id="rId212" Type="http://schemas.openxmlformats.org/officeDocument/2006/relationships/ctrlProp" Target="../ctrlProps/ctrlProp170.xml"/><Relationship Id="rId233" Type="http://schemas.openxmlformats.org/officeDocument/2006/relationships/ctrlProp" Target="../ctrlProps/ctrlProp191.xml"/><Relationship Id="rId254" Type="http://schemas.openxmlformats.org/officeDocument/2006/relationships/ctrlProp" Target="../ctrlProps/ctrlProp212.xml"/><Relationship Id="rId28" Type="http://schemas.openxmlformats.org/officeDocument/2006/relationships/hyperlink" Target="http://www.myroom.jp/blog2/" TargetMode="External"/><Relationship Id="rId49" Type="http://schemas.openxmlformats.org/officeDocument/2006/relationships/ctrlProp" Target="../ctrlProps/ctrlProp7.xml"/><Relationship Id="rId114" Type="http://schemas.openxmlformats.org/officeDocument/2006/relationships/ctrlProp" Target="../ctrlProps/ctrlProp72.xml"/><Relationship Id="rId60" Type="http://schemas.openxmlformats.org/officeDocument/2006/relationships/ctrlProp" Target="../ctrlProps/ctrlProp18.xml"/><Relationship Id="rId81" Type="http://schemas.openxmlformats.org/officeDocument/2006/relationships/ctrlProp" Target="../ctrlProps/ctrlProp39.xml"/><Relationship Id="rId135" Type="http://schemas.openxmlformats.org/officeDocument/2006/relationships/ctrlProp" Target="../ctrlProps/ctrlProp93.xml"/><Relationship Id="rId156" Type="http://schemas.openxmlformats.org/officeDocument/2006/relationships/ctrlProp" Target="../ctrlProps/ctrlProp114.xml"/><Relationship Id="rId177" Type="http://schemas.openxmlformats.org/officeDocument/2006/relationships/ctrlProp" Target="../ctrlProps/ctrlProp135.xml"/><Relationship Id="rId198" Type="http://schemas.openxmlformats.org/officeDocument/2006/relationships/ctrlProp" Target="../ctrlProps/ctrlProp156.xml"/><Relationship Id="rId202" Type="http://schemas.openxmlformats.org/officeDocument/2006/relationships/ctrlProp" Target="../ctrlProps/ctrlProp160.xml"/><Relationship Id="rId223" Type="http://schemas.openxmlformats.org/officeDocument/2006/relationships/ctrlProp" Target="../ctrlProps/ctrlProp181.xml"/><Relationship Id="rId244" Type="http://schemas.openxmlformats.org/officeDocument/2006/relationships/ctrlProp" Target="../ctrlProps/ctrlProp202.xml"/><Relationship Id="rId18" Type="http://schemas.openxmlformats.org/officeDocument/2006/relationships/hyperlink" Target="http://www.myroom.jp/cataloggift/info2/payment.html" TargetMode="External"/><Relationship Id="rId39" Type="http://schemas.openxmlformats.org/officeDocument/2006/relationships/hyperlink" Target="http://www.myroom.jp/cataloggift/cardform/" TargetMode="External"/><Relationship Id="rId50" Type="http://schemas.openxmlformats.org/officeDocument/2006/relationships/ctrlProp" Target="../ctrlProps/ctrlProp8.xml"/><Relationship Id="rId104" Type="http://schemas.openxmlformats.org/officeDocument/2006/relationships/ctrlProp" Target="../ctrlProps/ctrlProp62.xml"/><Relationship Id="rId125" Type="http://schemas.openxmlformats.org/officeDocument/2006/relationships/ctrlProp" Target="../ctrlProps/ctrlProp83.xml"/><Relationship Id="rId146" Type="http://schemas.openxmlformats.org/officeDocument/2006/relationships/ctrlProp" Target="../ctrlProps/ctrlProp104.xml"/><Relationship Id="rId167" Type="http://schemas.openxmlformats.org/officeDocument/2006/relationships/ctrlProp" Target="../ctrlProps/ctrlProp125.xml"/><Relationship Id="rId188" Type="http://schemas.openxmlformats.org/officeDocument/2006/relationships/ctrlProp" Target="../ctrlProps/ctrlProp146.xml"/><Relationship Id="rId71" Type="http://schemas.openxmlformats.org/officeDocument/2006/relationships/ctrlProp" Target="../ctrlProps/ctrlProp29.xml"/><Relationship Id="rId92" Type="http://schemas.openxmlformats.org/officeDocument/2006/relationships/ctrlProp" Target="../ctrlProps/ctrlProp50.xml"/><Relationship Id="rId213" Type="http://schemas.openxmlformats.org/officeDocument/2006/relationships/ctrlProp" Target="../ctrlProps/ctrlProp171.xml"/><Relationship Id="rId234" Type="http://schemas.openxmlformats.org/officeDocument/2006/relationships/ctrlProp" Target="../ctrlProps/ctrlProp192.xml"/><Relationship Id="rId2" Type="http://schemas.openxmlformats.org/officeDocument/2006/relationships/hyperlink" Target="http://www.myroom.jp/cataloggift/card/index.html" TargetMode="External"/><Relationship Id="rId29" Type="http://schemas.openxmlformats.org/officeDocument/2006/relationships/hyperlink" Target="http://www.myroom.jp/cataloggift/info2/gallery.html" TargetMode="External"/><Relationship Id="rId255" Type="http://schemas.openxmlformats.org/officeDocument/2006/relationships/ctrlProp" Target="../ctrlProps/ctrlProp213.xml"/><Relationship Id="rId40" Type="http://schemas.openxmlformats.org/officeDocument/2006/relationships/hyperlink" Target="https://www.myroom.jp/cataloggift/coverform/" TargetMode="External"/><Relationship Id="rId115" Type="http://schemas.openxmlformats.org/officeDocument/2006/relationships/ctrlProp" Target="../ctrlProps/ctrlProp73.xml"/><Relationship Id="rId136" Type="http://schemas.openxmlformats.org/officeDocument/2006/relationships/ctrlProp" Target="../ctrlProps/ctrlProp94.xml"/><Relationship Id="rId157" Type="http://schemas.openxmlformats.org/officeDocument/2006/relationships/ctrlProp" Target="../ctrlProps/ctrlProp115.xml"/><Relationship Id="rId178" Type="http://schemas.openxmlformats.org/officeDocument/2006/relationships/ctrlProp" Target="../ctrlProps/ctrlProp136.xml"/><Relationship Id="rId61" Type="http://schemas.openxmlformats.org/officeDocument/2006/relationships/ctrlProp" Target="../ctrlProps/ctrlProp19.xml"/><Relationship Id="rId82" Type="http://schemas.openxmlformats.org/officeDocument/2006/relationships/ctrlProp" Target="../ctrlProps/ctrlProp40.xml"/><Relationship Id="rId199" Type="http://schemas.openxmlformats.org/officeDocument/2006/relationships/ctrlProp" Target="../ctrlProps/ctrlProp157.xml"/><Relationship Id="rId203" Type="http://schemas.openxmlformats.org/officeDocument/2006/relationships/ctrlProp" Target="../ctrlProps/ctrlProp161.xml"/><Relationship Id="rId19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224" Type="http://schemas.openxmlformats.org/officeDocument/2006/relationships/ctrlProp" Target="../ctrlProps/ctrlProp182.xml"/><Relationship Id="rId245" Type="http://schemas.openxmlformats.org/officeDocument/2006/relationships/ctrlProp" Target="../ctrlProps/ctrlProp203.xml"/><Relationship Id="rId30" Type="http://schemas.openxmlformats.org/officeDocument/2006/relationships/hyperlink" Target="http://www.myroom.jp/cataloggift/info2/q-and-a.html" TargetMode="External"/><Relationship Id="rId105" Type="http://schemas.openxmlformats.org/officeDocument/2006/relationships/ctrlProp" Target="../ctrlProps/ctrlProp63.xml"/><Relationship Id="rId126" Type="http://schemas.openxmlformats.org/officeDocument/2006/relationships/ctrlProp" Target="../ctrlProps/ctrlProp84.xml"/><Relationship Id="rId147" Type="http://schemas.openxmlformats.org/officeDocument/2006/relationships/ctrlProp" Target="../ctrlProps/ctrlProp105.xml"/><Relationship Id="rId168" Type="http://schemas.openxmlformats.org/officeDocument/2006/relationships/ctrlProp" Target="../ctrlProps/ctrlProp126.xml"/><Relationship Id="rId51" Type="http://schemas.openxmlformats.org/officeDocument/2006/relationships/ctrlProp" Target="../ctrlProps/ctrlProp9.xml"/><Relationship Id="rId72" Type="http://schemas.openxmlformats.org/officeDocument/2006/relationships/ctrlProp" Target="../ctrlProps/ctrlProp30.xml"/><Relationship Id="rId93" Type="http://schemas.openxmlformats.org/officeDocument/2006/relationships/ctrlProp" Target="../ctrlProps/ctrlProp51.xml"/><Relationship Id="rId189" Type="http://schemas.openxmlformats.org/officeDocument/2006/relationships/ctrlProp" Target="../ctrlProps/ctrlProp147.xml"/><Relationship Id="rId3" Type="http://schemas.openxmlformats.org/officeDocument/2006/relationships/hyperlink" Target="http://www.myroom.jp/cataloggift/noshi/index.html" TargetMode="External"/><Relationship Id="rId214" Type="http://schemas.openxmlformats.org/officeDocument/2006/relationships/ctrlProp" Target="../ctrlProps/ctrlProp172.xml"/><Relationship Id="rId235" Type="http://schemas.openxmlformats.org/officeDocument/2006/relationships/ctrlProp" Target="../ctrlProps/ctrlProp193.xml"/><Relationship Id="rId256" Type="http://schemas.openxmlformats.org/officeDocument/2006/relationships/ctrlProp" Target="../ctrlProps/ctrlProp214.xml"/><Relationship Id="rId116" Type="http://schemas.openxmlformats.org/officeDocument/2006/relationships/ctrlProp" Target="../ctrlProps/ctrlProp74.xml"/><Relationship Id="rId137" Type="http://schemas.openxmlformats.org/officeDocument/2006/relationships/ctrlProp" Target="../ctrlProps/ctrlProp95.xml"/><Relationship Id="rId158" Type="http://schemas.openxmlformats.org/officeDocument/2006/relationships/ctrlProp" Target="../ctrlProps/ctrlProp116.xml"/><Relationship Id="rId20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41" Type="http://schemas.openxmlformats.org/officeDocument/2006/relationships/drawing" Target="../drawings/drawing1.xml"/><Relationship Id="rId62" Type="http://schemas.openxmlformats.org/officeDocument/2006/relationships/ctrlProp" Target="../ctrlProps/ctrlProp20.xml"/><Relationship Id="rId83" Type="http://schemas.openxmlformats.org/officeDocument/2006/relationships/ctrlProp" Target="../ctrlProps/ctrlProp41.xml"/><Relationship Id="rId179" Type="http://schemas.openxmlformats.org/officeDocument/2006/relationships/ctrlProp" Target="../ctrlProps/ctrlProp137.xml"/><Relationship Id="rId190" Type="http://schemas.openxmlformats.org/officeDocument/2006/relationships/ctrlProp" Target="../ctrlProps/ctrlProp148.xml"/><Relationship Id="rId204" Type="http://schemas.openxmlformats.org/officeDocument/2006/relationships/ctrlProp" Target="../ctrlProps/ctrlProp162.xml"/><Relationship Id="rId225" Type="http://schemas.openxmlformats.org/officeDocument/2006/relationships/ctrlProp" Target="../ctrlProps/ctrlProp183.xml"/><Relationship Id="rId246" Type="http://schemas.openxmlformats.org/officeDocument/2006/relationships/ctrlProp" Target="../ctrlProps/ctrlProp204.xml"/><Relationship Id="rId106" Type="http://schemas.openxmlformats.org/officeDocument/2006/relationships/ctrlProp" Target="../ctrlProps/ctrlProp64.xml"/><Relationship Id="rId127" Type="http://schemas.openxmlformats.org/officeDocument/2006/relationships/ctrlProp" Target="../ctrlProps/ctrlProp85.xml"/><Relationship Id="rId10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31" Type="http://schemas.openxmlformats.org/officeDocument/2006/relationships/hyperlink" Target="http://www.myroom.jp/cataloggift/info2/manner.html" TargetMode="External"/><Relationship Id="rId52" Type="http://schemas.openxmlformats.org/officeDocument/2006/relationships/ctrlProp" Target="../ctrlProps/ctrlProp10.xml"/><Relationship Id="rId73" Type="http://schemas.openxmlformats.org/officeDocument/2006/relationships/ctrlProp" Target="../ctrlProps/ctrlProp31.xml"/><Relationship Id="rId94" Type="http://schemas.openxmlformats.org/officeDocument/2006/relationships/ctrlProp" Target="../ctrlProps/ctrlProp52.xml"/><Relationship Id="rId148" Type="http://schemas.openxmlformats.org/officeDocument/2006/relationships/ctrlProp" Target="../ctrlProps/ctrlProp106.xml"/><Relationship Id="rId169" Type="http://schemas.openxmlformats.org/officeDocument/2006/relationships/ctrlProp" Target="../ctrlProps/ctrlProp127.xml"/><Relationship Id="rId4" Type="http://schemas.openxmlformats.org/officeDocument/2006/relationships/hyperlink" Target="http://www.myroom.jp/cataloggift/info2/payment.html" TargetMode="External"/><Relationship Id="rId180" Type="http://schemas.openxmlformats.org/officeDocument/2006/relationships/ctrlProp" Target="../ctrlProps/ctrlProp138.xml"/><Relationship Id="rId215" Type="http://schemas.openxmlformats.org/officeDocument/2006/relationships/ctrlProp" Target="../ctrlProps/ctrlProp173.xml"/><Relationship Id="rId236" Type="http://schemas.openxmlformats.org/officeDocument/2006/relationships/ctrlProp" Target="../ctrlProps/ctrlProp194.xml"/><Relationship Id="rId257" Type="http://schemas.openxmlformats.org/officeDocument/2006/relationships/ctrlProp" Target="../ctrlProps/ctrlProp2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1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21.xml"/><Relationship Id="rId5" Type="http://schemas.openxmlformats.org/officeDocument/2006/relationships/ctrlProp" Target="../ctrlProps/ctrlProp220.xml"/><Relationship Id="rId4" Type="http://schemas.openxmlformats.org/officeDocument/2006/relationships/ctrlProp" Target="../ctrlProps/ctrlProp2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ctrlProp" Target="../ctrlProps/ctrlProp224.xml"/><Relationship Id="rId4" Type="http://schemas.openxmlformats.org/officeDocument/2006/relationships/ctrlProp" Target="../ctrlProps/ctrlProp2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"/>
  <sheetViews>
    <sheetView topLeftCell="N1" zoomScaleNormal="100" workbookViewId="0">
      <selection activeCell="P2" sqref="P2"/>
    </sheetView>
  </sheetViews>
  <sheetFormatPr baseColWidth="10" defaultColWidth="12.83203125" defaultRowHeight="13"/>
  <cols>
    <col min="1" max="1" width="9" style="108" bestFit="1" customWidth="1"/>
    <col min="2" max="13" width="12.83203125" style="108"/>
    <col min="14" max="14" width="69.1640625" style="110" customWidth="1"/>
    <col min="15" max="15" width="21.5" style="108" customWidth="1"/>
    <col min="16" max="16" width="34.5" style="108" bestFit="1" customWidth="1"/>
    <col min="17" max="22" width="12.83203125" style="108"/>
    <col min="23" max="23" width="12.83203125" style="110"/>
    <col min="24" max="35" width="12.83203125" style="108"/>
    <col min="36" max="36" width="19.83203125" style="108" bestFit="1" customWidth="1"/>
    <col min="37" max="16384" width="12.83203125" style="108"/>
  </cols>
  <sheetData>
    <row r="1" spans="1:43" s="107" customFormat="1" ht="14">
      <c r="A1" s="8" t="s">
        <v>345</v>
      </c>
      <c r="B1" s="8" t="s">
        <v>695</v>
      </c>
      <c r="C1" s="8" t="s">
        <v>316</v>
      </c>
      <c r="D1" s="8" t="s">
        <v>711</v>
      </c>
      <c r="E1" s="8" t="s">
        <v>721</v>
      </c>
      <c r="F1" s="8" t="s">
        <v>75</v>
      </c>
      <c r="G1" s="8" t="s">
        <v>191</v>
      </c>
      <c r="H1" s="8" t="s">
        <v>192</v>
      </c>
      <c r="I1" s="8" t="s">
        <v>511</v>
      </c>
      <c r="J1" s="8" t="s">
        <v>224</v>
      </c>
      <c r="K1" s="8" t="s">
        <v>225</v>
      </c>
      <c r="L1" s="8" t="s">
        <v>341</v>
      </c>
      <c r="M1" s="8" t="s">
        <v>484</v>
      </c>
      <c r="N1" s="54" t="s">
        <v>430</v>
      </c>
      <c r="O1" s="8" t="s">
        <v>512</v>
      </c>
      <c r="P1" s="8" t="s">
        <v>414</v>
      </c>
      <c r="Q1" s="8" t="s">
        <v>574</v>
      </c>
      <c r="R1" s="8" t="s">
        <v>626</v>
      </c>
      <c r="S1" s="8" t="s">
        <v>295</v>
      </c>
      <c r="T1" s="8" t="s">
        <v>193</v>
      </c>
      <c r="U1" s="8" t="s">
        <v>489</v>
      </c>
      <c r="V1" s="8" t="s">
        <v>118</v>
      </c>
      <c r="W1" s="54" t="s">
        <v>294</v>
      </c>
      <c r="X1" s="8" t="s">
        <v>538</v>
      </c>
      <c r="Y1" s="8" t="s">
        <v>461</v>
      </c>
      <c r="Z1" s="8" t="s">
        <v>391</v>
      </c>
      <c r="AA1" s="8" t="s">
        <v>398</v>
      </c>
      <c r="AB1" s="8" t="s">
        <v>749</v>
      </c>
      <c r="AC1" s="8" t="s">
        <v>634</v>
      </c>
      <c r="AD1" s="8" t="s">
        <v>621</v>
      </c>
      <c r="AE1" s="8" t="s">
        <v>688</v>
      </c>
      <c r="AF1" s="8" t="s">
        <v>689</v>
      </c>
      <c r="AG1" s="8" t="s">
        <v>593</v>
      </c>
      <c r="AH1" s="8" t="s">
        <v>746</v>
      </c>
      <c r="AI1" s="8" t="s">
        <v>170</v>
      </c>
      <c r="AJ1" s="8" t="s">
        <v>336</v>
      </c>
      <c r="AK1" s="8" t="s">
        <v>692</v>
      </c>
      <c r="AL1" s="8" t="s">
        <v>505</v>
      </c>
      <c r="AM1" s="8" t="s">
        <v>516</v>
      </c>
      <c r="AN1" s="107" t="s">
        <v>86</v>
      </c>
      <c r="AO1" s="107" t="s">
        <v>611</v>
      </c>
      <c r="AP1" s="107" t="s">
        <v>676</v>
      </c>
      <c r="AQ1" s="107" t="s">
        <v>739</v>
      </c>
    </row>
    <row r="2" spans="1:43">
      <c r="A2" s="53" t="str">
        <f ca="1">IF(DATA!G101&gt;0,INDIRECT("INPUT!$D$9"),"")</f>
        <v/>
      </c>
      <c r="B2" s="53" t="str">
        <f ca="1">IF(DATA!G101&gt;0,INDIRECT("INPUT!$D$10"),"")</f>
        <v/>
      </c>
      <c r="C2" s="53" t="str">
        <f ca="1">IF(DATA!G101&gt;0,INDIRECT("INPUT!$D$15"),"")</f>
        <v/>
      </c>
      <c r="D2" s="53" t="str">
        <f ca="1">IF(DATA!G101&gt;0,INDIRECT("INPUT!$D$11"),"")</f>
        <v/>
      </c>
      <c r="E2" s="53" t="str">
        <f ca="1">IF(DATA!G101&gt;0,INDIRECT("INPUT!$F$12"),"")</f>
        <v/>
      </c>
      <c r="F2" s="53" t="str">
        <f ca="1">IF(DATA!G101&gt;0,INDIRECT("INPUT!$D$12"),"")</f>
        <v/>
      </c>
      <c r="G2" s="53" t="str">
        <f ca="1">IF(DATA!G101&gt;0,INDIRECT("INPUT!$D$13"),"")</f>
        <v/>
      </c>
      <c r="H2" s="53" t="str">
        <f ca="1">IF(DATA!G101&gt;0,IF(ISBLANK(INDIRECT("INPUT!$D$14")),"",INDIRECT("INPUT!$D$14")),"")</f>
        <v/>
      </c>
      <c r="I2" s="53" t="str">
        <f>IF(DATA!G101&gt;0,DATA!$D$91,"")</f>
        <v/>
      </c>
      <c r="J2" s="53" t="str">
        <f>IF(DATA!G101&gt;0,DATA!$F$91,"")</f>
        <v/>
      </c>
      <c r="K2" s="53" t="str">
        <f ca="1">IF(DATA!G101&gt;0,IF(ISBLANK(INDIRECT("INPUT!$E$18")),"",INDIRECT("INPUT!$E$18")),"")</f>
        <v/>
      </c>
      <c r="L2" s="53" t="str">
        <f ca="1">IF(DATA!G101&gt;0,IF(ISBLANK(INDIRECT("INPUT!$L$18")),"",INDIRECT("INPUT!$L$18")),"")</f>
        <v/>
      </c>
      <c r="M2" s="53" t="str">
        <f>IF(DATA!G101&gt;0,DATA!$J$91,"")</f>
        <v/>
      </c>
      <c r="N2" s="53" t="str">
        <f ca="1">IF(DATA!G101&gt;0,IF(ISBLANK(CONCATENATE(INDIRECT("INPUT!$D$21"),INDIRECT("A!取込用!$G$4"))),"",CONCATENATE(INDIRECT("INPUT!$D$21"),INDIRECT("A!$G$4"))),"")</f>
        <v/>
      </c>
      <c r="O2" s="53" t="str">
        <f>IF(DATA!G101&gt;0,DATA!M101,"")</f>
        <v/>
      </c>
      <c r="P2" s="53" t="str">
        <f>IF(DATA!G101&gt;0,DATA!$L$91,"")</f>
        <v/>
      </c>
      <c r="Q2" s="53" t="str">
        <f ca="1">IF(DATA!G101&gt;0,IF(DATA!H101,INDIRECT("INPUT!$O$18"),INDIRECT("INPUT!D26")),"")</f>
        <v/>
      </c>
      <c r="R2" s="53" t="str">
        <f ca="1">IF(DATA!G101&gt;0,IF(DATA!H101,INDIRECT("INPUT!$O$21"),INDIRECT("INPUT!F28")),"")</f>
        <v/>
      </c>
      <c r="S2" s="53" t="str">
        <f ca="1">IF(DATA!G101&gt;0,IF(DATA!H101,INDIRECT("INPUT!$O$20"),INDIRECT("INPUT!D28")),"")</f>
        <v/>
      </c>
      <c r="T2" s="53" t="str">
        <f ca="1">IF(DATA!G101&gt;0,IF(DATA!H101,INDIRECT("INPUT!$O$22"),INDIRECT("INPUT!D29")),"")</f>
        <v/>
      </c>
      <c r="U2" s="53" t="str">
        <f ca="1">IF(DATA!G101&gt;0,IF(DATA!H101,INDIRECT("INPUT!$O$23"),IF(ISBLANK(INDIRECT("INPUT!$D$30")),"",INDIRECT("INPUT!$D$30"))),"")</f>
        <v/>
      </c>
      <c r="V2" s="53" t="str">
        <f ca="1">IF(DATA!G101&gt;0,IF(DATA!H101,INDIRECT("INPUT!$O$19"),INDIRECT("INPUT!D27")),"")</f>
        <v/>
      </c>
      <c r="W2" s="53" t="str">
        <f ca="1">IF(DATA!G101&gt;0,IF(ISBLANK(INDIRECT("INPUT!$D$24")),"",INDIRECT("INPUT!$D$24")),"")</f>
        <v/>
      </c>
      <c r="X2" s="53" t="str">
        <f ca="1">IF(DATA!G101&gt;0,INDIRECT("INPUT!$K$7"),"")</f>
        <v/>
      </c>
      <c r="Y2" s="53" t="str">
        <f>IF(DATA!G101&gt;0,DATA!$H$91,"")</f>
        <v/>
      </c>
      <c r="Z2" s="53" t="str">
        <f>IF(DATA!G101&gt;0,DATA!G101,"")</f>
        <v/>
      </c>
      <c r="AA2" s="53" t="str">
        <f ca="1">IF(DATA!G101&gt;0,INDIRECT("INPUT!$U$4"),"")</f>
        <v/>
      </c>
      <c r="AB2" s="53" t="str">
        <f ca="1">IF(DATA!G101&gt;0,INDIRECT("INPUT!$M$1"),"")</f>
        <v/>
      </c>
      <c r="AC2" s="53" t="str">
        <f>IF(DATA!G101&gt;0,IF(DATA!H101,"ご注文者と同じ","先様に直接お届け"),"")</f>
        <v/>
      </c>
      <c r="AD2" s="53" t="str">
        <f ca="1">IF(DATA!G101&gt;0,INDIRECT("INPUT!$J$11"),"")</f>
        <v/>
      </c>
      <c r="AE2" s="53" t="str">
        <f ca="1">IF(DATA!G101&gt;0,INDIRECT("INPUT!$J$12"),"")</f>
        <v/>
      </c>
      <c r="AF2" s="53" t="str">
        <f ca="1">IF(DATA!G101&gt;0,INDIRECT("INPUT!$L$12"),"")</f>
        <v/>
      </c>
      <c r="AG2" s="53" t="str">
        <f ca="1">IF(DATA!G101&gt;0,INDIRECT("INPUT!$J$13"),"")</f>
        <v/>
      </c>
      <c r="AH2" s="53" t="str">
        <f ca="1">IF(DATA!G101&gt;0,INDIRECT("INPUT!$J$14"),"")</f>
        <v/>
      </c>
      <c r="AI2" s="53" t="str">
        <f>IF(DATA!G101&gt;0,DATA!$B$93,"")</f>
        <v/>
      </c>
      <c r="AJ2" s="53" t="str">
        <f>IF(DATA!G101&gt;0,DATA!$BO$93,"")</f>
        <v/>
      </c>
      <c r="AK2" s="53" t="str">
        <f>IF(DATA!G101&gt;0,DATA!$BU$93,"")</f>
        <v/>
      </c>
      <c r="AL2" s="53" t="str">
        <f>IF(DATA!G101&gt;0,DATA!$BX$91,"")</f>
        <v/>
      </c>
      <c r="AM2" s="53" t="str">
        <f>IF(DATA!G101&gt;0,DATA!$B$91,"")</f>
        <v/>
      </c>
      <c r="AN2" s="108" t="str">
        <f>IF(DATA!G101&gt;0,DATA!$CA$90,"")</f>
        <v/>
      </c>
      <c r="AO2" s="108" t="str">
        <f>IF(DATA!G101&gt;0,M!$J$1,"")</f>
        <v/>
      </c>
      <c r="AP2" s="108" t="str">
        <f>IF(DATA!G101&gt;0,M!$J$2,"")</f>
        <v/>
      </c>
      <c r="AQ2" s="108" t="str">
        <f>IF(DATA!G101&gt;0,M!$J$3,"")</f>
        <v/>
      </c>
    </row>
    <row r="3" spans="1:43">
      <c r="A3" s="53" t="str">
        <f ca="1">IF(DATA!G102&gt;0,INDIRECT("INPUT!$D$9"),"")</f>
        <v/>
      </c>
      <c r="B3" s="53" t="str">
        <f ca="1">IF(DATA!G102&gt;0,INDIRECT("INPUT!$D$10"),"")</f>
        <v/>
      </c>
      <c r="C3" s="53" t="str">
        <f ca="1">IF(DATA!G102&gt;0,INDIRECT("INPUT!$D$15"),"")</f>
        <v/>
      </c>
      <c r="D3" s="53" t="str">
        <f ca="1">IF(DATA!G102&gt;0,INDIRECT("INPUT!$D$11"),"")</f>
        <v/>
      </c>
      <c r="E3" s="53" t="str">
        <f ca="1">IF(DATA!G102&gt;0,INDIRECT("INPUT!$F$12"),"")</f>
        <v/>
      </c>
      <c r="F3" s="53" t="str">
        <f ca="1">IF(DATA!G102&gt;0,INDIRECT("INPUT!$D$12"),"")</f>
        <v/>
      </c>
      <c r="G3" s="53" t="str">
        <f ca="1">IF(DATA!G102&gt;0,INDIRECT("INPUT!$D$13"),"")</f>
        <v/>
      </c>
      <c r="H3" s="53" t="str">
        <f ca="1">IF(DATA!G102&gt;0,IF(ISBLANK(INDIRECT("INPUT!$D$14")),"",INDIRECT("INPUT!$D$14")),"")</f>
        <v/>
      </c>
      <c r="I3" s="53" t="str">
        <f>IF(DATA!G102&gt;0,DATA!$D$91,"")</f>
        <v/>
      </c>
      <c r="J3" s="53" t="str">
        <f>IF(DATA!G102&gt;0,DATA!$F$91,"")</f>
        <v/>
      </c>
      <c r="K3" s="53" t="str">
        <f ca="1">IF(DATA!G102&gt;0,IF(ISBLANK(INDIRECT("INPUT!$E$18")),"",INDIRECT("INPUT!$E$18")),"")</f>
        <v/>
      </c>
      <c r="L3" s="53" t="str">
        <f ca="1">IF(DATA!G102&gt;0,IF(ISBLANK(INDIRECT("INPUT!$L$18")),"",INDIRECT("INPUT!$L$18")),"")</f>
        <v/>
      </c>
      <c r="M3" s="53" t="str">
        <f>IF(DATA!G102&gt;0,DATA!$J$91,"")</f>
        <v/>
      </c>
      <c r="N3" s="53" t="str">
        <f ca="1">IF(DATA!G102&gt;0,IF(ISBLANK(CONCATENATE(INDIRECT("INPUT!$D$21"),INDIRECT("A!$G$4"))),"",CONCATENATE(INDIRECT("INPUT!$D$21"),INDIRECT("A!$G$4"))),"")</f>
        <v/>
      </c>
      <c r="O3" s="53" t="str">
        <f>IF(DATA!G102&gt;0,DATA!M102,"")</f>
        <v/>
      </c>
      <c r="P3" s="53" t="str">
        <f>IF(DATA!G102&gt;0,DATA!$L$91,"")</f>
        <v/>
      </c>
      <c r="Q3" s="53" t="str">
        <f ca="1">IF(DATA!G102&gt;0,IF(DATA!H102,INDIRECT("INPUT!$O$18"),INDIRECT("INPUT!D32")),"")</f>
        <v/>
      </c>
      <c r="R3" s="53" t="str">
        <f ca="1">IF(DATA!G102&gt;0,IF(DATA!H102,INDIRECT("INPUT!$O$21"),INDIRECT("INPUT!F34")),"")</f>
        <v/>
      </c>
      <c r="S3" s="53" t="str">
        <f ca="1">IF(DATA!G102&gt;0,IF(DATA!H102,INDIRECT("INPUT!$O$20"),INDIRECT("INPUT!D34")),"")</f>
        <v/>
      </c>
      <c r="T3" s="53" t="str">
        <f ca="1">IF(DATA!G102&gt;0,IF(DATA!H102,INDIRECT("INPUT!$O$22"),INDIRECT("INPUT!D35")),"")</f>
        <v/>
      </c>
      <c r="U3" s="53" t="str">
        <f ca="1">IF(DATA!G102&gt;0,IF(DATA!H102,INDIRECT("INPUT!$O$23"),IF(ISBLANK(INDIRECT("INPUT!$D$36")),"",INDIRECT("INPUT!$D$36"))),"")</f>
        <v/>
      </c>
      <c r="V3" s="53" t="str">
        <f ca="1">IF(DATA!G102&gt;0,IF(DATA!H102,INDIRECT("INPUT!$O$19"),INDIRECT("INPUT!D33")),"")</f>
        <v/>
      </c>
      <c r="W3" s="53" t="str">
        <f ca="1">IF(DATA!G102&gt;0,IF(ISBLANK(INDIRECT("INPUT!$D$24")),"",INDIRECT("INPUT!$D$24")),"")</f>
        <v/>
      </c>
      <c r="X3" s="53" t="str">
        <f ca="1">IF(DATA!G102&gt;0,INDIRECT("INPUT!$K$7"),"")</f>
        <v/>
      </c>
      <c r="Y3" s="53" t="str">
        <f>IF(DATA!G102&gt;0,DATA!$H$91,"")</f>
        <v/>
      </c>
      <c r="Z3" s="53" t="str">
        <f>IF(DATA!G102&gt;0,DATA!G102,"")</f>
        <v/>
      </c>
      <c r="AA3" s="53" t="str">
        <f ca="1">IF(DATA!G102&gt;0,INDIRECT("INPUT!$U$4"),"")</f>
        <v/>
      </c>
      <c r="AB3" s="53" t="str">
        <f ca="1">IF(DATA!G102&gt;0,INDIRECT("INPUT!$M$1"),"")</f>
        <v/>
      </c>
      <c r="AC3" s="53" t="str">
        <f>IF(DATA!G102&gt;0,IF(DATA!H102,"ご注文者と同じ","先様に直接お届け"),"")</f>
        <v/>
      </c>
      <c r="AD3" s="53" t="str">
        <f ca="1">IF(DATA!G102&gt;0,INDIRECT("INPUT!$J$11"),"")</f>
        <v/>
      </c>
      <c r="AE3" s="53" t="str">
        <f ca="1">IF(DATA!G102&gt;0,INDIRECT("INPUT!$J$12"),"")</f>
        <v/>
      </c>
      <c r="AF3" s="53" t="str">
        <f ca="1">IF(DATA!G102&gt;0,INDIRECT("INPUT!$L$12"),"")</f>
        <v/>
      </c>
      <c r="AG3" s="53" t="str">
        <f ca="1">IF(DATA!G102&gt;0,INDIRECT("INPUT!$J$13"),"")</f>
        <v/>
      </c>
      <c r="AH3" s="53" t="str">
        <f ca="1">IF(DATA!G102&gt;0,INDIRECT("INPUT!$J$14"),"")</f>
        <v/>
      </c>
      <c r="AI3" s="53" t="str">
        <f>IF(DATA!G102&gt;0,DATA!$B$93,"")</f>
        <v/>
      </c>
      <c r="AJ3" s="53" t="str">
        <f>IF(DATA!G102&gt;0,DATA!$BO$93,"")</f>
        <v/>
      </c>
      <c r="AK3" s="53" t="str">
        <f>IF(DATA!G102&gt;0,DATA!$BU$93,"")</f>
        <v/>
      </c>
      <c r="AL3" s="53" t="str">
        <f>IF(DATA!G102&gt;0,DATA!$BX$91,"")</f>
        <v/>
      </c>
      <c r="AM3" s="53" t="str">
        <f>IF(DATA!G102&gt;0,DATA!$B$91,"")</f>
        <v/>
      </c>
      <c r="AN3" s="108" t="str">
        <f>IF(DATA!G102&gt;0,DATA!$CA$90,"")</f>
        <v/>
      </c>
      <c r="AO3" s="108" t="str">
        <f>IF(DATA!G102&gt;0,M!$J$1,"")</f>
        <v/>
      </c>
      <c r="AP3" s="108" t="str">
        <f>IF(DATA!G102&gt;0,M!$J$2,"")</f>
        <v/>
      </c>
      <c r="AQ3" s="108" t="str">
        <f>IF(DATA!G102&gt;0,M!$J$3,"")</f>
        <v/>
      </c>
    </row>
    <row r="4" spans="1:43">
      <c r="A4" s="53" t="str">
        <f ca="1">IF(DATA!G103&gt;0,INDIRECT("INPUT!$D$9"),"")</f>
        <v/>
      </c>
      <c r="B4" s="53" t="str">
        <f ca="1">IF(DATA!G103&gt;0,INDIRECT("INPUT!$D$10"),"")</f>
        <v/>
      </c>
      <c r="C4" s="53" t="str">
        <f ca="1">IF(DATA!G103&gt;0,INDIRECT("INPUT!$D$15"),"")</f>
        <v/>
      </c>
      <c r="D4" s="53" t="str">
        <f ca="1">IF(DATA!G103&gt;0,INDIRECT("INPUT!$D$11"),"")</f>
        <v/>
      </c>
      <c r="E4" s="53" t="str">
        <f ca="1">IF(DATA!G103&gt;0,INDIRECT("INPUT!$F$12"),"")</f>
        <v/>
      </c>
      <c r="F4" s="53" t="str">
        <f ca="1">IF(DATA!G103&gt;0,INDIRECT("INPUT!$D$12"),"")</f>
        <v/>
      </c>
      <c r="G4" s="53" t="str">
        <f ca="1">IF(DATA!G103&gt;0,INDIRECT("INPUT!$D$13"),"")</f>
        <v/>
      </c>
      <c r="H4" s="53" t="str">
        <f ca="1">IF(DATA!G103&gt;0,IF(ISBLANK(INDIRECT("INPUT!$D$14")),"",INDIRECT("INPUT!$D$14")),"")</f>
        <v/>
      </c>
      <c r="I4" s="53" t="str">
        <f>IF(DATA!G103&gt;0,DATA!$D$91,"")</f>
        <v/>
      </c>
      <c r="J4" s="53" t="str">
        <f>IF(DATA!G103&gt;0,DATA!$F$91,"")</f>
        <v/>
      </c>
      <c r="K4" s="53" t="str">
        <f ca="1">IF(DATA!G103&gt;0,IF(ISBLANK(INDIRECT("INPUT!$E$18")),"",INDIRECT("INPUT!$E$18")),"")</f>
        <v/>
      </c>
      <c r="L4" s="53" t="str">
        <f ca="1">IF(DATA!G103&gt;0,IF(ISBLANK(INDIRECT("INPUT!$L$18")),"",INDIRECT("INPUT!$L$18")),"")</f>
        <v/>
      </c>
      <c r="M4" s="53" t="str">
        <f>IF(DATA!G103&gt;0,DATA!$J$91,"")</f>
        <v/>
      </c>
      <c r="N4" s="53" t="str">
        <f ca="1">IF(DATA!G103&gt;0,IF(ISBLANK(CONCATENATE(INDIRECT("INPUT!$D$21"),INDIRECT("A!$G$4"))),"",CONCATENATE(INDIRECT("INPUT!$D$21"),INDIRECT("A!$G$4"))),"")</f>
        <v/>
      </c>
      <c r="O4" s="53" t="str">
        <f>IF(DATA!G103&gt;0,DATA!M103,"")</f>
        <v/>
      </c>
      <c r="P4" s="53" t="str">
        <f>IF(DATA!G103&gt;0,DATA!$L$91,"")</f>
        <v/>
      </c>
      <c r="Q4" s="53" t="str">
        <f ca="1">IF(DATA!G103&gt;0,IF(DATA!H103,INDIRECT("INPUT!$O$18"),INDIRECT("INPUT!D38")),"")</f>
        <v/>
      </c>
      <c r="R4" s="53" t="str">
        <f ca="1">IF(DATA!G103&gt;0,IF(DATA!H103,INDIRECT("INPUT!$O$21"),INDIRECT("INPUT!F40")),"")</f>
        <v/>
      </c>
      <c r="S4" s="53" t="str">
        <f ca="1">IF(DATA!G103&gt;0,IF(DATA!H103,INDIRECT("INPUT!$O$20"),INDIRECT("INPUT!D40")),"")</f>
        <v/>
      </c>
      <c r="T4" s="53" t="str">
        <f ca="1">IF(DATA!G103&gt;0,IF(DATA!H103,INDIRECT("INPUT!$O$22"),INDIRECT("INPUT!D41")),"")</f>
        <v/>
      </c>
      <c r="U4" s="53" t="str">
        <f ca="1">IF(DATA!G103&gt;0,IF(DATA!H103,INDIRECT("INPUT!$O$23"),IF(ISBLANK(INDIRECT("INPUT!$D$42")),"",INDIRECT("INPUT!$D$42"))),"")</f>
        <v/>
      </c>
      <c r="V4" s="53" t="str">
        <f ca="1">IF(DATA!G103&gt;0,IF(DATA!H103,INDIRECT("INPUT!$O$19"),INDIRECT("INPUT!D39")),"")</f>
        <v/>
      </c>
      <c r="W4" s="53" t="str">
        <f ca="1">IF(DATA!G103&gt;0,IF(ISBLANK(INDIRECT("INPUT!$D$24")),"",INDIRECT("INPUT!$D$24")),"")</f>
        <v/>
      </c>
      <c r="X4" s="53" t="str">
        <f ca="1">IF(DATA!G103&gt;0,INDIRECT("INPUT!$K$7"),"")</f>
        <v/>
      </c>
      <c r="Y4" s="53" t="str">
        <f>IF(DATA!G103&gt;0,DATA!$H$91,"")</f>
        <v/>
      </c>
      <c r="Z4" s="53" t="str">
        <f>IF(DATA!G103&gt;0,DATA!G103,"")</f>
        <v/>
      </c>
      <c r="AA4" s="53" t="str">
        <f ca="1">IF(DATA!G103&gt;0,INDIRECT("INPUT!$U$4"),"")</f>
        <v/>
      </c>
      <c r="AB4" s="53" t="str">
        <f ca="1">IF(DATA!G103&gt;0,INDIRECT("INPUT!$M$1"),"")</f>
        <v/>
      </c>
      <c r="AC4" s="53" t="str">
        <f>IF(DATA!G103&gt;0,IF(DATA!H103,"ご注文者と同じ","先様に直接お届け"),"")</f>
        <v/>
      </c>
      <c r="AD4" s="53" t="str">
        <f ca="1">IF(DATA!G103&gt;0,INDIRECT("INPUT!$J$11"),"")</f>
        <v/>
      </c>
      <c r="AE4" s="53" t="str">
        <f ca="1">IF(DATA!G103&gt;0,INDIRECT("INPUT!$J$12"),"")</f>
        <v/>
      </c>
      <c r="AF4" s="53" t="str">
        <f ca="1">IF(DATA!G103&gt;0,INDIRECT("INPUT!$L$12"),"")</f>
        <v/>
      </c>
      <c r="AG4" s="53" t="str">
        <f ca="1">IF(DATA!G103&gt;0,INDIRECT("INPUT!$J$13"),"")</f>
        <v/>
      </c>
      <c r="AH4" s="53" t="str">
        <f ca="1">IF(DATA!G103&gt;0,INDIRECT("INPUT!$J$14"),"")</f>
        <v/>
      </c>
      <c r="AI4" s="53" t="str">
        <f>IF(DATA!G103&gt;0,DATA!$B$93,"")</f>
        <v/>
      </c>
      <c r="AJ4" s="53" t="str">
        <f>IF(DATA!G103&gt;0,DATA!$BO$93,"")</f>
        <v/>
      </c>
      <c r="AK4" s="53" t="str">
        <f>IF(DATA!G103&gt;0,DATA!$BU$93,"")</f>
        <v/>
      </c>
      <c r="AL4" s="53" t="str">
        <f>IF(DATA!G103&gt;0,DATA!$BX$91,"")</f>
        <v/>
      </c>
      <c r="AM4" s="53" t="str">
        <f>IF(DATA!G103&gt;0,DATA!$B$91,"")</f>
        <v/>
      </c>
      <c r="AN4" s="108" t="str">
        <f>IF(DATA!G103&gt;0,DATA!$CA$90,"")</f>
        <v/>
      </c>
      <c r="AO4" s="108" t="str">
        <f>IF(DATA!G103&gt;0,M!$J$1,"")</f>
        <v/>
      </c>
      <c r="AP4" s="108" t="str">
        <f>IF(DATA!G103&gt;0,M!$J$2,"")</f>
        <v/>
      </c>
      <c r="AQ4" s="108" t="str">
        <f>IF(DATA!G103&gt;0,M!$J$3,"")</f>
        <v/>
      </c>
    </row>
    <row r="5" spans="1:43">
      <c r="A5" s="53" t="str">
        <f ca="1">IF(DATA!G104&gt;0,INDIRECT("INPUT!$D$9"),"")</f>
        <v/>
      </c>
      <c r="B5" s="53" t="str">
        <f ca="1">IF(DATA!G104&gt;0,INDIRECT("INPUT!$D$10"),"")</f>
        <v/>
      </c>
      <c r="C5" s="53" t="str">
        <f ca="1">IF(DATA!G104&gt;0,INDIRECT("INPUT!$D$15"),"")</f>
        <v/>
      </c>
      <c r="D5" s="53" t="str">
        <f ca="1">IF(DATA!G104&gt;0,INDIRECT("INPUT!$D$11"),"")</f>
        <v/>
      </c>
      <c r="E5" s="53" t="str">
        <f ca="1">IF(DATA!G104&gt;0,INDIRECT("INPUT!$F$12"),"")</f>
        <v/>
      </c>
      <c r="F5" s="53" t="str">
        <f ca="1">IF(DATA!G104&gt;0,INDIRECT("INPUT!$D$12"),"")</f>
        <v/>
      </c>
      <c r="G5" s="53" t="str">
        <f ca="1">IF(DATA!G104&gt;0,INDIRECT("INPUT!$D$13"),"")</f>
        <v/>
      </c>
      <c r="H5" s="53" t="str">
        <f ca="1">IF(DATA!G104&gt;0,IF(ISBLANK(INDIRECT("INPUT!$D$14")),"",INDIRECT("INPUT!$D$14")),"")</f>
        <v/>
      </c>
      <c r="I5" s="53" t="str">
        <f>IF(DATA!G104&gt;0,DATA!$D$91,"")</f>
        <v/>
      </c>
      <c r="J5" s="53" t="str">
        <f>IF(DATA!G104&gt;0,DATA!$F$91,"")</f>
        <v/>
      </c>
      <c r="K5" s="53" t="str">
        <f ca="1">IF(DATA!G104&gt;0,IF(ISBLANK(INDIRECT("INPUT!$E$18")),"",INDIRECT("INPUT!$E$18")),"")</f>
        <v/>
      </c>
      <c r="L5" s="53" t="str">
        <f ca="1">IF(DATA!G104&gt;0,IF(ISBLANK(INDIRECT("INPUT!$L$18")),"",INDIRECT("INPUT!$L$18")),"")</f>
        <v/>
      </c>
      <c r="M5" s="53" t="str">
        <f>IF(DATA!G104&gt;0,DATA!$J$91,"")</f>
        <v/>
      </c>
      <c r="N5" s="53" t="str">
        <f ca="1">IF(DATA!G104&gt;0,IF(ISBLANK(CONCATENATE(INDIRECT("INPUT!$D$21"),INDIRECT("A!$G$4"))),"",CONCATENATE(INDIRECT("INPUT!$D$21"),INDIRECT("A!$G$4"))),"")</f>
        <v/>
      </c>
      <c r="O5" s="53" t="str">
        <f>IF(DATA!G104&gt;0,DATA!M104,"")</f>
        <v/>
      </c>
      <c r="P5" s="53" t="str">
        <f>IF(DATA!G104&gt;0,DATA!$L$91,"")</f>
        <v/>
      </c>
      <c r="Q5" s="53" t="str">
        <f ca="1">IF(DATA!G104&gt;0,IF(DATA!H104,INDIRECT("INPUT!$O$18"),INDIRECT("INPUT!D44")),"")</f>
        <v/>
      </c>
      <c r="R5" s="53" t="str">
        <f ca="1">IF(DATA!G104&gt;0,IF(DATA!H104,INDIRECT("INPUT!$O$21"),INDIRECT("INPUT!F46")),"")</f>
        <v/>
      </c>
      <c r="S5" s="53" t="str">
        <f ca="1">IF(DATA!G104&gt;0,IF(DATA!H104,INDIRECT("INPUT!$O$20"),INDIRECT("INPUT!D46")),"")</f>
        <v/>
      </c>
      <c r="T5" s="53" t="str">
        <f ca="1">IF(DATA!G104&gt;0,IF(DATA!H104,INDIRECT("INPUT!$O$22"),INDIRECT("INPUT!D47")),"")</f>
        <v/>
      </c>
      <c r="U5" s="53" t="str">
        <f ca="1">IF(DATA!G104&gt;0,IF(DATA!H104,INDIRECT("INPUT!$O$23"),IF(ISBLANK(INDIRECT("INPUT!$D$48")),"",INDIRECT("INPUT!$D$48"))),"")</f>
        <v/>
      </c>
      <c r="V5" s="53" t="str">
        <f ca="1">IF(DATA!G104&gt;0,IF(DATA!H104,INDIRECT("INPUT!$O$19"),INDIRECT("INPUT!D45")),"")</f>
        <v/>
      </c>
      <c r="W5" s="53" t="str">
        <f ca="1">IF(DATA!G104&gt;0,IF(ISBLANK(INDIRECT("INPUT!$D$24")),"",INDIRECT("INPUT!$D$24")),"")</f>
        <v/>
      </c>
      <c r="X5" s="53" t="str">
        <f ca="1">IF(DATA!G104&gt;0,INDIRECT("INPUT!$K$7"),"")</f>
        <v/>
      </c>
      <c r="Y5" s="53" t="str">
        <f>IF(DATA!G104&gt;0,DATA!$H$91,"")</f>
        <v/>
      </c>
      <c r="Z5" s="53" t="str">
        <f>IF(DATA!G104&gt;0,DATA!G104,"")</f>
        <v/>
      </c>
      <c r="AA5" s="53" t="str">
        <f ca="1">IF(DATA!G104&gt;0,INDIRECT("INPUT!$U$4"),"")</f>
        <v/>
      </c>
      <c r="AB5" s="53" t="str">
        <f ca="1">IF(DATA!G104&gt;0,INDIRECT("INPUT!$M$1"),"")</f>
        <v/>
      </c>
      <c r="AC5" s="53" t="str">
        <f>IF(DATA!G104&gt;0,IF(DATA!H104,"ご注文者と同じ","先様に直接お届け"),"")</f>
        <v/>
      </c>
      <c r="AD5" s="53" t="str">
        <f ca="1">IF(DATA!G104&gt;0,INDIRECT("INPUT!$J$11"),"")</f>
        <v/>
      </c>
      <c r="AE5" s="53" t="str">
        <f ca="1">IF(DATA!G104&gt;0,INDIRECT("INPUT!$J$12"),"")</f>
        <v/>
      </c>
      <c r="AF5" s="53" t="str">
        <f ca="1">IF(DATA!G104&gt;0,INDIRECT("INPUT!$L$12"),"")</f>
        <v/>
      </c>
      <c r="AG5" s="53" t="str">
        <f ca="1">IF(DATA!G104&gt;0,INDIRECT("INPUT!$J$13"),"")</f>
        <v/>
      </c>
      <c r="AH5" s="53" t="str">
        <f ca="1">IF(DATA!G104&gt;0,INDIRECT("INPUT!$J$14"),"")</f>
        <v/>
      </c>
      <c r="AI5" s="53" t="str">
        <f>IF(DATA!G104&gt;0,DATA!$B$93,"")</f>
        <v/>
      </c>
      <c r="AJ5" s="53" t="str">
        <f>IF(DATA!G104&gt;0,DATA!$BO$93,"")</f>
        <v/>
      </c>
      <c r="AK5" s="53" t="str">
        <f>IF(DATA!G104&gt;0,DATA!$BU$93,"")</f>
        <v/>
      </c>
      <c r="AL5" s="53" t="str">
        <f>IF(DATA!G104&gt;0,DATA!$BX$91,"")</f>
        <v/>
      </c>
      <c r="AM5" s="53" t="str">
        <f>IF(DATA!G104&gt;0,DATA!$B$91,"")</f>
        <v/>
      </c>
      <c r="AN5" s="108" t="str">
        <f>IF(DATA!G104&gt;0,DATA!$CA$90,"")</f>
        <v/>
      </c>
      <c r="AO5" s="108" t="str">
        <f>IF(DATA!G104&gt;0,M!$J$1,"")</f>
        <v/>
      </c>
      <c r="AP5" s="108" t="str">
        <f>IF(DATA!G104&gt;0,M!$J$2,"")</f>
        <v/>
      </c>
      <c r="AQ5" s="108" t="str">
        <f>IF(DATA!G104&gt;0,M!$J$3,"")</f>
        <v/>
      </c>
    </row>
    <row r="6" spans="1:43">
      <c r="A6" s="53" t="str">
        <f ca="1">IF(DATA!G105&gt;0,INDIRECT("INPUT!$D$9"),"")</f>
        <v/>
      </c>
      <c r="B6" s="53" t="str">
        <f ca="1">IF(DATA!G105&gt;0,INDIRECT("INPUT!$D$10"),"")</f>
        <v/>
      </c>
      <c r="C6" s="53" t="str">
        <f ca="1">IF(DATA!G105&gt;0,INDIRECT("INPUT!$D$15"),"")</f>
        <v/>
      </c>
      <c r="D6" s="53" t="str">
        <f ca="1">IF(DATA!G105&gt;0,INDIRECT("INPUT!$D$11"),"")</f>
        <v/>
      </c>
      <c r="E6" s="53" t="str">
        <f ca="1">IF(DATA!G105&gt;0,INDIRECT("INPUT!$F$12"),"")</f>
        <v/>
      </c>
      <c r="F6" s="53" t="str">
        <f ca="1">IF(DATA!G105&gt;0,INDIRECT("INPUT!$D$12"),"")</f>
        <v/>
      </c>
      <c r="G6" s="53" t="str">
        <f ca="1">IF(DATA!G105&gt;0,INDIRECT("INPUT!$D$13"),"")</f>
        <v/>
      </c>
      <c r="H6" s="53" t="str">
        <f ca="1">IF(DATA!G105&gt;0,IF(ISBLANK(INDIRECT("INPUT!$D$14")),"",INDIRECT("INPUT!$D$14")),"")</f>
        <v/>
      </c>
      <c r="I6" s="53" t="str">
        <f>IF(DATA!G105&gt;0,DATA!$D$91,"")</f>
        <v/>
      </c>
      <c r="J6" s="53" t="str">
        <f>IF(DATA!G105&gt;0,DATA!$F$91,"")</f>
        <v/>
      </c>
      <c r="K6" s="53" t="str">
        <f ca="1">IF(DATA!G105&gt;0,IF(ISBLANK(INDIRECT("INPUT!$E$18")),"",INDIRECT("INPUT!$E$18")),"")</f>
        <v/>
      </c>
      <c r="L6" s="53" t="str">
        <f ca="1">IF(DATA!G105&gt;0,IF(ISBLANK(INDIRECT("INPUT!$L$18")),"",INDIRECT("INPUT!$L$18")),"")</f>
        <v/>
      </c>
      <c r="M6" s="53" t="str">
        <f>IF(DATA!G105&gt;0,DATA!$J$91,"")</f>
        <v/>
      </c>
      <c r="N6" s="53" t="str">
        <f ca="1">IF(DATA!G105&gt;0,IF(ISBLANK(CONCATENATE(INDIRECT("INPUT!$D$21"),INDIRECT("A!$G$4"))),"",CONCATENATE(INDIRECT("INPUT!$D$21"),INDIRECT("A!$G$4"))),"")</f>
        <v/>
      </c>
      <c r="O6" s="53" t="str">
        <f>IF(DATA!G105&gt;0,DATA!M105,"")</f>
        <v/>
      </c>
      <c r="P6" s="53" t="str">
        <f>IF(DATA!G105&gt;0,DATA!$L$91,"")</f>
        <v/>
      </c>
      <c r="Q6" s="53" t="str">
        <f ca="1">IF(DATA!G105&gt;0,IF(DATA!H105,INDIRECT("INPUT!$O$18"),INDIRECT("INPUT!D50")),"")</f>
        <v/>
      </c>
      <c r="R6" s="53" t="str">
        <f ca="1">IF(DATA!G105&gt;0,IF(DATA!H105,INDIRECT("INPUT!$O$21"),INDIRECT("INPUT!F52")),"")</f>
        <v/>
      </c>
      <c r="S6" s="53" t="str">
        <f ca="1">IF(DATA!G105&gt;0,IF(DATA!H105,INDIRECT("INPUT!$O$20"),INDIRECT("INPUT!D52")),"")</f>
        <v/>
      </c>
      <c r="T6" s="53" t="str">
        <f ca="1">IF(DATA!G105&gt;0,IF(DATA!H105,INDIRECT("INPUT!$O$22"),INDIRECT("INPUT!D53")),"")</f>
        <v/>
      </c>
      <c r="U6" s="53" t="str">
        <f ca="1">IF(DATA!G105&gt;0,IF(DATA!H105,INDIRECT("INPUT!$O$23"),IF(ISBLANK(INDIRECT("INPUT!$D$54")),"",INDIRECT("INPUT!$D$54"))),"")</f>
        <v/>
      </c>
      <c r="V6" s="53" t="str">
        <f ca="1">IF(DATA!G105&gt;0,IF(DATA!H105,INDIRECT("INPUT!$O$19"),INDIRECT("INPUT!D51")),"")</f>
        <v/>
      </c>
      <c r="W6" s="53" t="str">
        <f ca="1">IF(DATA!G105&gt;0,IF(ISBLANK(INDIRECT("INPUT!$D$24")),"",INDIRECT("INPUT!$D$24")),"")</f>
        <v/>
      </c>
      <c r="X6" s="53" t="str">
        <f ca="1">IF(DATA!G105&gt;0,INDIRECT("INPUT!$K$7"),"")</f>
        <v/>
      </c>
      <c r="Y6" s="53" t="str">
        <f>IF(DATA!G105&gt;0,DATA!$H$91,"")</f>
        <v/>
      </c>
      <c r="Z6" s="53" t="str">
        <f>IF(DATA!G105&gt;0,DATA!G105,"")</f>
        <v/>
      </c>
      <c r="AA6" s="53" t="str">
        <f ca="1">IF(DATA!G105&gt;0,INDIRECT("INPUT!$U$4"),"")</f>
        <v/>
      </c>
      <c r="AB6" s="53" t="str">
        <f ca="1">IF(DATA!G105&gt;0,INDIRECT("INPUT!$M$1"),"")</f>
        <v/>
      </c>
      <c r="AC6" s="53" t="str">
        <f>IF(DATA!G105&gt;0,IF(DATA!H105,"ご注文者と同じ","先様に直接お届け"),"")</f>
        <v/>
      </c>
      <c r="AD6" s="53" t="str">
        <f ca="1">IF(DATA!G105&gt;0,INDIRECT("INPUT!$J$11"),"")</f>
        <v/>
      </c>
      <c r="AE6" s="53" t="str">
        <f ca="1">IF(DATA!G105&gt;0,INDIRECT("INPUT!$J$12"),"")</f>
        <v/>
      </c>
      <c r="AF6" s="53" t="str">
        <f ca="1">IF(DATA!G105&gt;0,INDIRECT("INPUT!$L$12"),"")</f>
        <v/>
      </c>
      <c r="AG6" s="53" t="str">
        <f ca="1">IF(DATA!G105&gt;0,INDIRECT("INPUT!$J$13"),"")</f>
        <v/>
      </c>
      <c r="AH6" s="53" t="str">
        <f ca="1">IF(DATA!G105&gt;0,INDIRECT("INPUT!$J$14"),"")</f>
        <v/>
      </c>
      <c r="AI6" s="53" t="str">
        <f>IF(DATA!G105&gt;0,DATA!$B$93,"")</f>
        <v/>
      </c>
      <c r="AJ6" s="53" t="str">
        <f>IF(DATA!G105&gt;0,DATA!$BO$93,"")</f>
        <v/>
      </c>
      <c r="AK6" s="53" t="str">
        <f>IF(DATA!G105&gt;0,DATA!$BU$93,"")</f>
        <v/>
      </c>
      <c r="AL6" s="53" t="str">
        <f>IF(DATA!G105&gt;0,DATA!$BX$91,"")</f>
        <v/>
      </c>
      <c r="AM6" s="53" t="str">
        <f>IF(DATA!G105&gt;0,DATA!$B$91,"")</f>
        <v/>
      </c>
      <c r="AN6" s="108" t="str">
        <f>IF(DATA!G105&gt;0,DATA!$CA$90,"")</f>
        <v/>
      </c>
      <c r="AO6" s="108" t="str">
        <f>IF(DATA!G105&gt;0,M!$J$1,"")</f>
        <v/>
      </c>
      <c r="AP6" s="108" t="str">
        <f>IF(DATA!G105&gt;0,M!$J$2,"")</f>
        <v/>
      </c>
      <c r="AQ6" s="108" t="str">
        <f>IF(DATA!G105&gt;0,M!$J$3,"")</f>
        <v/>
      </c>
    </row>
    <row r="7" spans="1:43">
      <c r="A7" s="53" t="str">
        <f ca="1">IF(DATA!G106&gt;0,INDIRECT("INPUT!$D$9"),"")</f>
        <v/>
      </c>
      <c r="B7" s="53" t="str">
        <f ca="1">IF(DATA!G106&gt;0,INDIRECT("INPUT!$D$10"),"")</f>
        <v/>
      </c>
      <c r="C7" s="53" t="str">
        <f ca="1">IF(DATA!G106&gt;0,INDIRECT("INPUT!$D$15"),"")</f>
        <v/>
      </c>
      <c r="D7" s="53" t="str">
        <f ca="1">IF(DATA!G106&gt;0,INDIRECT("INPUT!$D$11"),"")</f>
        <v/>
      </c>
      <c r="E7" s="53" t="str">
        <f ca="1">IF(DATA!G106&gt;0,INDIRECT("INPUT!$F$12"),"")</f>
        <v/>
      </c>
      <c r="F7" s="53" t="str">
        <f ca="1">IF(DATA!G106&gt;0,INDIRECT("INPUT!$D$12"),"")</f>
        <v/>
      </c>
      <c r="G7" s="53" t="str">
        <f ca="1">IF(DATA!G106&gt;0,INDIRECT("INPUT!$D$13"),"")</f>
        <v/>
      </c>
      <c r="H7" s="53" t="str">
        <f ca="1">IF(DATA!G106&gt;0,IF(ISBLANK(INDIRECT("INPUT!$D$14")),"",INDIRECT("INPUT!$D$14")),"")</f>
        <v/>
      </c>
      <c r="I7" s="53" t="str">
        <f>IF(DATA!G106&gt;0,DATA!$D$91,"")</f>
        <v/>
      </c>
      <c r="J7" s="53" t="str">
        <f>IF(DATA!G106&gt;0,DATA!$F$91,"")</f>
        <v/>
      </c>
      <c r="K7" s="53" t="str">
        <f ca="1">IF(DATA!G106&gt;0,IF(ISBLANK(INDIRECT("INPUT!$E$18")),"",INDIRECT("INPUT!$E$18")),"")</f>
        <v/>
      </c>
      <c r="L7" s="53" t="str">
        <f ca="1">IF(DATA!G106&gt;0,IF(ISBLANK(INDIRECT("INPUT!$L$18")),"",INDIRECT("INPUT!$L$18")),"")</f>
        <v/>
      </c>
      <c r="M7" s="53" t="str">
        <f>IF(DATA!G106&gt;0,DATA!$J$91,"")</f>
        <v/>
      </c>
      <c r="N7" s="53" t="str">
        <f ca="1">IF(DATA!G106&gt;0,IF(ISBLANK(CONCATENATE(INDIRECT("INPUT!$D$21"),INDIRECT("A!$G$4"))),"",CONCATENATE(INDIRECT("INPUT!$D$21"),INDIRECT("A!$G$4"))),"")</f>
        <v/>
      </c>
      <c r="O7" s="53" t="str">
        <f>IF(DATA!G106&gt;0,DATA!M106,"")</f>
        <v/>
      </c>
      <c r="P7" s="53" t="str">
        <f>IF(DATA!G106&gt;0,DATA!$L$91,"")</f>
        <v/>
      </c>
      <c r="Q7" s="53" t="str">
        <f ca="1">IF(DATA!G106&gt;0,IF(DATA!H106,INDIRECT("INPUT!$O$18"),INDIRECT("INPUT!D56")),"")</f>
        <v/>
      </c>
      <c r="R7" s="53" t="str">
        <f ca="1">IF(DATA!G106&gt;0,IF(DATA!H106,INDIRECT("INPUT!$O$21"),INDIRECT("INPUT!F58")),"")</f>
        <v/>
      </c>
      <c r="S7" s="53" t="str">
        <f ca="1">IF(DATA!G106&gt;0,IF(DATA!H106,INDIRECT("INPUT!$O$20"),INDIRECT("INPUT!D58")),"")</f>
        <v/>
      </c>
      <c r="T7" s="53" t="str">
        <f ca="1">IF(DATA!G106&gt;0,IF(DATA!H106,INDIRECT("INPUT!$O$22"),INDIRECT("INPUT!D59")),"")</f>
        <v/>
      </c>
      <c r="U7" s="53" t="str">
        <f ca="1">IF(DATA!G106&gt;0,IF(DATA!H106,INDIRECT("INPUT!$O$23"),IF(ISBLANK(INDIRECT("INPUT!$D$60")),"",INDIRECT("INPUT!$D$60"))),"")</f>
        <v/>
      </c>
      <c r="V7" s="53" t="str">
        <f ca="1">IF(DATA!G106&gt;0,IF(DATA!H106,INDIRECT("INPUT!$O$19"),INDIRECT("INPUT!D57")),"")</f>
        <v/>
      </c>
      <c r="W7" s="53" t="str">
        <f ca="1">IF(DATA!G106&gt;0,IF(ISBLANK(INDIRECT("INPUT!$D$24")),"",INDIRECT("INPUT!$D$24")),"")</f>
        <v/>
      </c>
      <c r="X7" s="53" t="str">
        <f ca="1">IF(DATA!G106&gt;0,INDIRECT("INPUT!$K$7"),"")</f>
        <v/>
      </c>
      <c r="Y7" s="53" t="str">
        <f>IF(DATA!G106&gt;0,DATA!$H$91,"")</f>
        <v/>
      </c>
      <c r="Z7" s="53" t="str">
        <f>IF(DATA!G106&gt;0,DATA!G106,"")</f>
        <v/>
      </c>
      <c r="AA7" s="53" t="str">
        <f ca="1">IF(DATA!G106&gt;0,INDIRECT("INPUT!$U$4"),"")</f>
        <v/>
      </c>
      <c r="AB7" s="53" t="str">
        <f ca="1">IF(DATA!G106&gt;0,INDIRECT("INPUT!$M$1"),"")</f>
        <v/>
      </c>
      <c r="AC7" s="53" t="str">
        <f>IF(DATA!G106&gt;0,IF(DATA!H106,"ご注文者と同じ","先様に直接お届け"),"")</f>
        <v/>
      </c>
      <c r="AD7" s="53" t="str">
        <f ca="1">IF(DATA!G106&gt;0,INDIRECT("INPUT!$J$11"),"")</f>
        <v/>
      </c>
      <c r="AE7" s="53" t="str">
        <f ca="1">IF(DATA!G106&gt;0,INDIRECT("INPUT!$J$12"),"")</f>
        <v/>
      </c>
      <c r="AF7" s="53" t="str">
        <f ca="1">IF(DATA!G106&gt;0,INDIRECT("INPUT!$L$12"),"")</f>
        <v/>
      </c>
      <c r="AG7" s="53" t="str">
        <f ca="1">IF(DATA!G106&gt;0,INDIRECT("INPUT!$J$13"),"")</f>
        <v/>
      </c>
      <c r="AH7" s="53" t="str">
        <f ca="1">IF(DATA!G106&gt;0,INDIRECT("INPUT!$J$14"),"")</f>
        <v/>
      </c>
      <c r="AI7" s="53" t="str">
        <f>IF(DATA!G106&gt;0,DATA!$B$93,"")</f>
        <v/>
      </c>
      <c r="AJ7" s="53" t="str">
        <f>IF(DATA!G106&gt;0,DATA!$BO$93,"")</f>
        <v/>
      </c>
      <c r="AK7" s="53" t="str">
        <f>IF(DATA!G106&gt;0,DATA!$BU$93,"")</f>
        <v/>
      </c>
      <c r="AL7" s="53" t="str">
        <f>IF(DATA!G106&gt;0,DATA!$BX$91,"")</f>
        <v/>
      </c>
      <c r="AM7" s="53" t="str">
        <f>IF(DATA!G106&gt;0,DATA!$B$91,"")</f>
        <v/>
      </c>
      <c r="AN7" s="108" t="str">
        <f>IF(DATA!G106&gt;0,DATA!$CA$90,"")</f>
        <v/>
      </c>
      <c r="AO7" s="108" t="str">
        <f>IF(DATA!G106&gt;0,M!$J$1,"")</f>
        <v/>
      </c>
      <c r="AP7" s="108" t="str">
        <f>IF(DATA!G106&gt;0,M!$J$2,"")</f>
        <v/>
      </c>
      <c r="AQ7" s="108" t="str">
        <f>IF(DATA!G106&gt;0,M!$J$3,"")</f>
        <v/>
      </c>
    </row>
    <row r="8" spans="1:43">
      <c r="A8" s="53" t="str">
        <f ca="1">IF(DATA!G107&gt;0,INDIRECT("INPUT!$D$9"),"")</f>
        <v/>
      </c>
      <c r="B8" s="53" t="str">
        <f ca="1">IF(DATA!G107&gt;0,INDIRECT("INPUT!$D$10"),"")</f>
        <v/>
      </c>
      <c r="C8" s="53" t="str">
        <f ca="1">IF(DATA!G107&gt;0,INDIRECT("INPUT!$D$15"),"")</f>
        <v/>
      </c>
      <c r="D8" s="53" t="str">
        <f ca="1">IF(DATA!G107&gt;0,INDIRECT("INPUT!$D$11"),"")</f>
        <v/>
      </c>
      <c r="E8" s="53" t="str">
        <f ca="1">IF(DATA!G107&gt;0,INDIRECT("INPUT!$F$12"),"")</f>
        <v/>
      </c>
      <c r="F8" s="53" t="str">
        <f ca="1">IF(DATA!G107&gt;0,INDIRECT("INPUT!$D$12"),"")</f>
        <v/>
      </c>
      <c r="G8" s="53" t="str">
        <f ca="1">IF(DATA!G107&gt;0,INDIRECT("INPUT!$D$13"),"")</f>
        <v/>
      </c>
      <c r="H8" s="53" t="str">
        <f ca="1">IF(DATA!G107&gt;0,IF(ISBLANK(INDIRECT("INPUT!$D$14")),"",INDIRECT("INPUT!$D$14")),"")</f>
        <v/>
      </c>
      <c r="I8" s="53" t="str">
        <f>IF(DATA!G107&gt;0,DATA!$D$91,"")</f>
        <v/>
      </c>
      <c r="J8" s="53" t="str">
        <f>IF(DATA!G107&gt;0,DATA!$F$91,"")</f>
        <v/>
      </c>
      <c r="K8" s="53" t="str">
        <f ca="1">IF(DATA!G107&gt;0,IF(ISBLANK(INDIRECT("INPUT!$E$18")),"",INDIRECT("INPUT!$E$18")),"")</f>
        <v/>
      </c>
      <c r="L8" s="53" t="str">
        <f ca="1">IF(DATA!G107&gt;0,IF(ISBLANK(INDIRECT("INPUT!$L$18")),"",INDIRECT("INPUT!$L$18")),"")</f>
        <v/>
      </c>
      <c r="M8" s="53" t="str">
        <f>IF(DATA!G107&gt;0,DATA!$J$91,"")</f>
        <v/>
      </c>
      <c r="N8" s="53" t="str">
        <f ca="1">IF(DATA!G107&gt;0,IF(ISBLANK(CONCATENATE(INDIRECT("INPUT!$D$21"),INDIRECT("A!$G$4"))),"",CONCATENATE(INDIRECT("INPUT!$D$21"),INDIRECT("A!$G$4"))),"")</f>
        <v/>
      </c>
      <c r="O8" s="53" t="str">
        <f>IF(DATA!G107&gt;0,DATA!M107,"")</f>
        <v/>
      </c>
      <c r="P8" s="53" t="str">
        <f>IF(DATA!G107&gt;0,DATA!$L$91,"")</f>
        <v/>
      </c>
      <c r="Q8" s="53" t="str">
        <f ca="1">IF(DATA!G107&gt;0,IF(DATA!H107,INDIRECT("INPUT!$O$18"),INDIRECT("INPUT!D62")),"")</f>
        <v/>
      </c>
      <c r="R8" s="53" t="str">
        <f ca="1">IF(DATA!G107&gt;0,IF(DATA!H107,INDIRECT("INPUT!$O$21"),INDIRECT("INPUT!F64")),"")</f>
        <v/>
      </c>
      <c r="S8" s="53" t="str">
        <f ca="1">IF(DATA!G107&gt;0,IF(DATA!H107,INDIRECT("INPUT!$O$20"),INDIRECT("INPUT!D64")),"")</f>
        <v/>
      </c>
      <c r="T8" s="53" t="str">
        <f ca="1">IF(DATA!G107&gt;0,IF(DATA!H107,INDIRECT("INPUT!$O$22"),INDIRECT("INPUT!D65")),"")</f>
        <v/>
      </c>
      <c r="U8" s="53" t="str">
        <f ca="1">IF(DATA!G107&gt;0,IF(DATA!H107,INDIRECT("INPUT!$O$23"),IF(ISBLANK(INDIRECT("INPUT!$D$66")),"",INDIRECT("INPUT!$D$66"))),"")</f>
        <v/>
      </c>
      <c r="V8" s="53" t="str">
        <f ca="1">IF(DATA!G107&gt;0,IF(DATA!H107,INDIRECT("INPUT!$O$19"),INDIRECT("INPUT!D63")),"")</f>
        <v/>
      </c>
      <c r="W8" s="53" t="str">
        <f ca="1">IF(DATA!G107&gt;0,IF(ISBLANK(INDIRECT("INPUT!$D$24")),"",INDIRECT("INPUT!$D$24")),"")</f>
        <v/>
      </c>
      <c r="X8" s="53" t="str">
        <f ca="1">IF(DATA!G107&gt;0,INDIRECT("INPUT!$K$7"),"")</f>
        <v/>
      </c>
      <c r="Y8" s="53" t="str">
        <f>IF(DATA!G107&gt;0,DATA!$H$91,"")</f>
        <v/>
      </c>
      <c r="Z8" s="53" t="str">
        <f>IF(DATA!G107&gt;0,DATA!G107,"")</f>
        <v/>
      </c>
      <c r="AA8" s="53" t="str">
        <f ca="1">IF(DATA!G107&gt;0,INDIRECT("INPUT!$U$4"),"")</f>
        <v/>
      </c>
      <c r="AB8" s="53" t="str">
        <f ca="1">IF(DATA!G107&gt;0,INDIRECT("INPUT!$M$1"),"")</f>
        <v/>
      </c>
      <c r="AC8" s="53" t="str">
        <f>IF(DATA!G107&gt;0,IF(DATA!H107,"ご注文者と同じ","先様に直接お届け"),"")</f>
        <v/>
      </c>
      <c r="AD8" s="53" t="str">
        <f ca="1">IF(DATA!G107&gt;0,INDIRECT("INPUT!$J$11"),"")</f>
        <v/>
      </c>
      <c r="AE8" s="53" t="str">
        <f ca="1">IF(DATA!G107&gt;0,INDIRECT("INPUT!$J$12"),"")</f>
        <v/>
      </c>
      <c r="AF8" s="53" t="str">
        <f ca="1">IF(DATA!G107&gt;0,INDIRECT("INPUT!$L$12"),"")</f>
        <v/>
      </c>
      <c r="AG8" s="53" t="str">
        <f ca="1">IF(DATA!G107&gt;0,INDIRECT("INPUT!$J$13"),"")</f>
        <v/>
      </c>
      <c r="AH8" s="53" t="str">
        <f ca="1">IF(DATA!G107&gt;0,INDIRECT("INPUT!$J$14"),"")</f>
        <v/>
      </c>
      <c r="AI8" s="53" t="str">
        <f>IF(DATA!G107&gt;0,DATA!$B$93,"")</f>
        <v/>
      </c>
      <c r="AJ8" s="53" t="str">
        <f>IF(DATA!G107&gt;0,DATA!$BO$93,"")</f>
        <v/>
      </c>
      <c r="AK8" s="53" t="str">
        <f>IF(DATA!G107&gt;0,DATA!$BU$93,"")</f>
        <v/>
      </c>
      <c r="AL8" s="53" t="str">
        <f>IF(DATA!G107&gt;0,DATA!$BX$91,"")</f>
        <v/>
      </c>
      <c r="AM8" s="53" t="str">
        <f>IF(DATA!G107&gt;0,DATA!$B$91,"")</f>
        <v/>
      </c>
      <c r="AN8" s="108" t="str">
        <f>IF(DATA!G107&gt;0,DATA!$CA$90,"")</f>
        <v/>
      </c>
      <c r="AO8" s="108" t="str">
        <f>IF(DATA!G107&gt;0,M!$J$1,"")</f>
        <v/>
      </c>
      <c r="AP8" s="108" t="str">
        <f>IF(DATA!G107&gt;0,M!$J$2,"")</f>
        <v/>
      </c>
      <c r="AQ8" s="108" t="str">
        <f>IF(DATA!G107&gt;0,M!$J$3,"")</f>
        <v/>
      </c>
    </row>
    <row r="9" spans="1:43">
      <c r="A9" s="53" t="str">
        <f ca="1">IF(DATA!G108&gt;0,INDIRECT("INPUT!$D$9"),"")</f>
        <v/>
      </c>
      <c r="B9" s="53" t="str">
        <f ca="1">IF(DATA!G108&gt;0,INDIRECT("INPUT!$D$10"),"")</f>
        <v/>
      </c>
      <c r="C9" s="53" t="str">
        <f ca="1">IF(DATA!G108&gt;0,INDIRECT("INPUT!$D$15"),"")</f>
        <v/>
      </c>
      <c r="D9" s="53" t="str">
        <f ca="1">IF(DATA!G108&gt;0,INDIRECT("INPUT!$D$11"),"")</f>
        <v/>
      </c>
      <c r="E9" s="53" t="str">
        <f ca="1">IF(DATA!G108&gt;0,INDIRECT("INPUT!$F$12"),"")</f>
        <v/>
      </c>
      <c r="F9" s="53" t="str">
        <f ca="1">IF(DATA!G108&gt;0,INDIRECT("INPUT!$D$12"),"")</f>
        <v/>
      </c>
      <c r="G9" s="53" t="str">
        <f ca="1">IF(DATA!G108&gt;0,INDIRECT("INPUT!$D$13"),"")</f>
        <v/>
      </c>
      <c r="H9" s="53" t="str">
        <f ca="1">IF(DATA!G108&gt;0,IF(ISBLANK(INDIRECT("INPUT!$D$14")),"",INDIRECT("INPUT!$D$14")),"")</f>
        <v/>
      </c>
      <c r="I9" s="53" t="str">
        <f>IF(DATA!G108&gt;0,DATA!$D$91,"")</f>
        <v/>
      </c>
      <c r="J9" s="53" t="str">
        <f>IF(DATA!G108&gt;0,DATA!$F$91,"")</f>
        <v/>
      </c>
      <c r="K9" s="53" t="str">
        <f ca="1">IF(DATA!G108&gt;0,IF(ISBLANK(INDIRECT("INPUT!$E$18")),"",INDIRECT("INPUT!$E$18")),"")</f>
        <v/>
      </c>
      <c r="L9" s="53" t="str">
        <f ca="1">IF(DATA!G108&gt;0,IF(ISBLANK(INDIRECT("INPUT!$L$18")),"",INDIRECT("INPUT!$L$18")),"")</f>
        <v/>
      </c>
      <c r="M9" s="53" t="str">
        <f>IF(DATA!G108&gt;0,DATA!$J$91,"")</f>
        <v/>
      </c>
      <c r="N9" s="53" t="str">
        <f ca="1">IF(DATA!G108&gt;0,IF(ISBLANK(CONCATENATE(INDIRECT("INPUT!$D$21"),INDIRECT("A!$G$4"))),"",CONCATENATE(INDIRECT("INPUT!$D$21"),INDIRECT("A!$G$4"))),"")</f>
        <v/>
      </c>
      <c r="O9" s="53" t="str">
        <f>IF(DATA!G108&gt;0,DATA!M108,"")</f>
        <v/>
      </c>
      <c r="P9" s="53" t="str">
        <f>IF(DATA!G108&gt;0,DATA!$L$91,"")</f>
        <v/>
      </c>
      <c r="Q9" s="53" t="str">
        <f ca="1">IF(DATA!G108&gt;0,IF(DATA!H108,INDIRECT("INPUT!$O$18"),INDIRECT("INPUT!D68")),"")</f>
        <v/>
      </c>
      <c r="R9" s="53" t="str">
        <f ca="1">IF(DATA!G108&gt;0,IF(DATA!H108,INDIRECT("INPUT!$O$21"),INDIRECT("INPUT!F70")),"")</f>
        <v/>
      </c>
      <c r="S9" s="53" t="str">
        <f ca="1">IF(DATA!G108&gt;0,IF(DATA!H108,INDIRECT("INPUT!$O$20"),INDIRECT("INPUT!D70")),"")</f>
        <v/>
      </c>
      <c r="T9" s="53" t="str">
        <f ca="1">IF(DATA!G108&gt;0,IF(DATA!H108,INDIRECT("INPUT!$O$22"),INDIRECT("INPUT!D71")),"")</f>
        <v/>
      </c>
      <c r="U9" s="53" t="str">
        <f ca="1">IF(DATA!G108&gt;0,IF(DATA!H108,INDIRECT("INPUT!$O$23"),IF(ISBLANK(INDIRECT("INPUT!$D$72")),"",INDIRECT("INPUT!$D$72"))),"")</f>
        <v/>
      </c>
      <c r="V9" s="53" t="str">
        <f ca="1">IF(DATA!G108&gt;0,IF(DATA!H108,INDIRECT("INPUT!$O$19"),INDIRECT("INPUT!D69")),"")</f>
        <v/>
      </c>
      <c r="W9" s="53" t="str">
        <f ca="1">IF(DATA!G108&gt;0,IF(ISBLANK(INDIRECT("INPUT!$D$24")),"",INDIRECT("INPUT!$D$24")),"")</f>
        <v/>
      </c>
      <c r="X9" s="53" t="str">
        <f ca="1">IF(DATA!G108&gt;0,INDIRECT("INPUT!$K$7"),"")</f>
        <v/>
      </c>
      <c r="Y9" s="53" t="str">
        <f>IF(DATA!G108&gt;0,DATA!$H$91,"")</f>
        <v/>
      </c>
      <c r="Z9" s="53" t="str">
        <f>IF(DATA!G108&gt;0,DATA!G108,"")</f>
        <v/>
      </c>
      <c r="AA9" s="53" t="str">
        <f ca="1">IF(DATA!G108&gt;0,INDIRECT("INPUT!$U$4"),"")</f>
        <v/>
      </c>
      <c r="AB9" s="53" t="str">
        <f ca="1">IF(DATA!G108&gt;0,INDIRECT("INPUT!$M$1"),"")</f>
        <v/>
      </c>
      <c r="AC9" s="53" t="str">
        <f>IF(DATA!G108&gt;0,IF(DATA!H108,"ご注文者と同じ","先様に直接お届け"),"")</f>
        <v/>
      </c>
      <c r="AD9" s="53" t="str">
        <f ca="1">IF(DATA!G108&gt;0,INDIRECT("INPUT!$J$11"),"")</f>
        <v/>
      </c>
      <c r="AE9" s="53" t="str">
        <f ca="1">IF(DATA!G108&gt;0,INDIRECT("INPUT!$J$12"),"")</f>
        <v/>
      </c>
      <c r="AF9" s="53" t="str">
        <f ca="1">IF(DATA!G108&gt;0,INDIRECT("INPUT!$L$12"),"")</f>
        <v/>
      </c>
      <c r="AG9" s="53" t="str">
        <f ca="1">IF(DATA!G108&gt;0,INDIRECT("INPUT!$J$13"),"")</f>
        <v/>
      </c>
      <c r="AH9" s="53" t="str">
        <f ca="1">IF(DATA!G108&gt;0,INDIRECT("INPUT!$J$14"),"")</f>
        <v/>
      </c>
      <c r="AI9" s="53" t="str">
        <f>IF(DATA!G108&gt;0,DATA!$B$93,"")</f>
        <v/>
      </c>
      <c r="AJ9" s="53" t="str">
        <f>IF(DATA!G108&gt;0,DATA!$BO$93,"")</f>
        <v/>
      </c>
      <c r="AK9" s="53" t="str">
        <f>IF(DATA!G108&gt;0,DATA!$BU$93,"")</f>
        <v/>
      </c>
      <c r="AL9" s="53" t="str">
        <f>IF(DATA!G108&gt;0,DATA!$BX$91,"")</f>
        <v/>
      </c>
      <c r="AM9" s="53" t="str">
        <f>IF(DATA!G108&gt;0,DATA!$B$91,"")</f>
        <v/>
      </c>
      <c r="AN9" s="108" t="str">
        <f>IF(DATA!G108&gt;0,DATA!$CA$90,"")</f>
        <v/>
      </c>
      <c r="AO9" s="108" t="str">
        <f>IF(DATA!G108&gt;0,M!$J$1,"")</f>
        <v/>
      </c>
      <c r="AP9" s="108" t="str">
        <f>IF(DATA!G108&gt;0,M!$J$2,"")</f>
        <v/>
      </c>
      <c r="AQ9" s="108" t="str">
        <f>IF(DATA!G108&gt;0,M!$J$3,"")</f>
        <v/>
      </c>
    </row>
    <row r="10" spans="1:43">
      <c r="A10" s="53" t="str">
        <f ca="1">IF(DATA!G109&gt;0,INDIRECT("INPUT!$D$9"),"")</f>
        <v/>
      </c>
      <c r="B10" s="53" t="str">
        <f ca="1">IF(DATA!G109&gt;0,INDIRECT("INPUT!$D$10"),"")</f>
        <v/>
      </c>
      <c r="C10" s="53" t="str">
        <f ca="1">IF(DATA!G109&gt;0,INDIRECT("INPUT!$D$15"),"")</f>
        <v/>
      </c>
      <c r="D10" s="53" t="str">
        <f ca="1">IF(DATA!G109&gt;0,INDIRECT("INPUT!$D$11"),"")</f>
        <v/>
      </c>
      <c r="E10" s="53" t="str">
        <f ca="1">IF(DATA!G109&gt;0,INDIRECT("INPUT!$F$12"),"")</f>
        <v/>
      </c>
      <c r="F10" s="53" t="str">
        <f ca="1">IF(DATA!G109&gt;0,INDIRECT("INPUT!$D$12"),"")</f>
        <v/>
      </c>
      <c r="G10" s="53" t="str">
        <f ca="1">IF(DATA!G109&gt;0,INDIRECT("INPUT!$D$13"),"")</f>
        <v/>
      </c>
      <c r="H10" s="53" t="str">
        <f ca="1">IF(DATA!G109&gt;0,IF(ISBLANK(INDIRECT("INPUT!$D$14")),"",INDIRECT("INPUT!$D$14")),"")</f>
        <v/>
      </c>
      <c r="I10" s="53" t="str">
        <f>IF(DATA!G109&gt;0,DATA!$D$91,"")</f>
        <v/>
      </c>
      <c r="J10" s="53" t="str">
        <f>IF(DATA!G109&gt;0,DATA!$F$91,"")</f>
        <v/>
      </c>
      <c r="K10" s="53" t="str">
        <f ca="1">IF(DATA!G109&gt;0,IF(ISBLANK(INDIRECT("INPUT!$E$18")),"",INDIRECT("INPUT!$E$18")),"")</f>
        <v/>
      </c>
      <c r="L10" s="53" t="str">
        <f ca="1">IF(DATA!G109&gt;0,IF(ISBLANK(INDIRECT("INPUT!$L$18")),"",INDIRECT("INPUT!$L$18")),"")</f>
        <v/>
      </c>
      <c r="M10" s="53" t="str">
        <f>IF(DATA!G109&gt;0,DATA!$J$91,"")</f>
        <v/>
      </c>
      <c r="N10" s="53" t="str">
        <f ca="1">IF(DATA!G109&gt;0,IF(ISBLANK(CONCATENATE(INDIRECT("INPUT!$D$21"),INDIRECT("A!$G$4"))),"",CONCATENATE(INDIRECT("INPUT!$D$21"),INDIRECT("A!$G$4"))),"")</f>
        <v/>
      </c>
      <c r="O10" s="53" t="str">
        <f>IF(DATA!G109&gt;0,DATA!M109,"")</f>
        <v/>
      </c>
      <c r="P10" s="53" t="str">
        <f>IF(DATA!G109&gt;0,DATA!$L$91,"")</f>
        <v/>
      </c>
      <c r="Q10" s="53" t="str">
        <f ca="1">IF(DATA!G109&gt;0,IF(DATA!H109,INDIRECT("INPUT!$O$18"),INDIRECT("INPUT!D74")),"")</f>
        <v/>
      </c>
      <c r="R10" s="53" t="str">
        <f ca="1">IF(DATA!G109&gt;0,IF(DATA!H109,INDIRECT("INPUT!$O$21"),INDIRECT("INPUT!F76")),"")</f>
        <v/>
      </c>
      <c r="S10" s="53" t="str">
        <f ca="1">IF(DATA!G109&gt;0,IF(DATA!H109,INDIRECT("INPUT!$O$20"),INDIRECT("INPUT!D76")),"")</f>
        <v/>
      </c>
      <c r="T10" s="53" t="str">
        <f ca="1">IF(DATA!G109&gt;0,IF(DATA!H109,INDIRECT("INPUT!$O$22"),INDIRECT("INPUT!D77")),"")</f>
        <v/>
      </c>
      <c r="U10" s="53" t="str">
        <f ca="1">IF(DATA!G109&gt;0,IF(DATA!H109,INDIRECT("INPUT!$O$23"),IF(ISBLANK(INDIRECT("INPUT!$D$78")),"",INDIRECT("INPUT!$D$78"))),"")</f>
        <v/>
      </c>
      <c r="V10" s="53" t="str">
        <f ca="1">IF(DATA!G109&gt;0,IF(DATA!H109,INDIRECT("INPUT!$O$19"),INDIRECT("INPUT!D75")),"")</f>
        <v/>
      </c>
      <c r="W10" s="53" t="str">
        <f ca="1">IF(DATA!G109&gt;0,IF(ISBLANK(INDIRECT("INPUT!$D$24")),"",INDIRECT("INPUT!$D$24")),"")</f>
        <v/>
      </c>
      <c r="X10" s="53" t="str">
        <f ca="1">IF(DATA!G109&gt;0,INDIRECT("INPUT!$K$7"),"")</f>
        <v/>
      </c>
      <c r="Y10" s="53" t="str">
        <f>IF(DATA!G109&gt;0,DATA!$H$91,"")</f>
        <v/>
      </c>
      <c r="Z10" s="53" t="str">
        <f>IF(DATA!G109&gt;0,DATA!G109,"")</f>
        <v/>
      </c>
      <c r="AA10" s="53" t="str">
        <f ca="1">IF(DATA!G109&gt;0,INDIRECT("INPUT!$U$4"),"")</f>
        <v/>
      </c>
      <c r="AB10" s="53" t="str">
        <f ca="1">IF(DATA!G109&gt;0,INDIRECT("INPUT!$M$1"),"")</f>
        <v/>
      </c>
      <c r="AC10" s="53" t="str">
        <f>IF(DATA!G109&gt;0,IF(DATA!H109,"ご注文者と同じ","先様に直接お届け"),"")</f>
        <v/>
      </c>
      <c r="AD10" s="53" t="str">
        <f ca="1">IF(DATA!G109&gt;0,INDIRECT("INPUT!$J$11"),"")</f>
        <v/>
      </c>
      <c r="AE10" s="53" t="str">
        <f ca="1">IF(DATA!G109&gt;0,INDIRECT("INPUT!$J$12"),"")</f>
        <v/>
      </c>
      <c r="AF10" s="53" t="str">
        <f ca="1">IF(DATA!G109&gt;0,INDIRECT("INPUT!$L$12"),"")</f>
        <v/>
      </c>
      <c r="AG10" s="53" t="str">
        <f ca="1">IF(DATA!G109&gt;0,INDIRECT("INPUT!$J$13"),"")</f>
        <v/>
      </c>
      <c r="AH10" s="53" t="str">
        <f ca="1">IF(DATA!G109&gt;0,INDIRECT("INPUT!$J$14"),"")</f>
        <v/>
      </c>
      <c r="AI10" s="53" t="str">
        <f>IF(DATA!G109&gt;0,DATA!$B$93,"")</f>
        <v/>
      </c>
      <c r="AJ10" s="53" t="str">
        <f>IF(DATA!G109&gt;0,DATA!$BO$93,"")</f>
        <v/>
      </c>
      <c r="AK10" s="53" t="str">
        <f>IF(DATA!G109&gt;0,DATA!$BU$93,"")</f>
        <v/>
      </c>
      <c r="AL10" s="53" t="str">
        <f>IF(DATA!G109&gt;0,DATA!$BX$91,"")</f>
        <v/>
      </c>
      <c r="AM10" s="53" t="str">
        <f>IF(DATA!G109&gt;0,DATA!$B$91,"")</f>
        <v/>
      </c>
      <c r="AN10" s="108" t="str">
        <f>IF(DATA!G109&gt;0,DATA!$CA$90,"")</f>
        <v/>
      </c>
      <c r="AO10" s="108" t="str">
        <f>IF(DATA!G109&gt;0,M!$J$1,"")</f>
        <v/>
      </c>
      <c r="AP10" s="108" t="str">
        <f>IF(DATA!G109&gt;0,M!$J$2,"")</f>
        <v/>
      </c>
      <c r="AQ10" s="108" t="str">
        <f>IF(DATA!G109&gt;0,M!$J$3,"")</f>
        <v/>
      </c>
    </row>
    <row r="11" spans="1:43">
      <c r="A11" s="53" t="str">
        <f ca="1">IF(DATA!G110&gt;0,INDIRECT("INPUT!$D$9"),"")</f>
        <v/>
      </c>
      <c r="B11" s="53" t="str">
        <f ca="1">IF(DATA!G110&gt;0,INDIRECT("INPUT!$D$10"),"")</f>
        <v/>
      </c>
      <c r="C11" s="53" t="str">
        <f ca="1">IF(DATA!G110&gt;0,INDIRECT("INPUT!$D$15"),"")</f>
        <v/>
      </c>
      <c r="D11" s="53" t="str">
        <f ca="1">IF(DATA!G110&gt;0,INDIRECT("INPUT!$D$11"),"")</f>
        <v/>
      </c>
      <c r="E11" s="53" t="str">
        <f ca="1">IF(DATA!G110&gt;0,INDIRECT("INPUT!$F$12"),"")</f>
        <v/>
      </c>
      <c r="F11" s="53" t="str">
        <f ca="1">IF(DATA!G110&gt;0,INDIRECT("INPUT!$D$12"),"")</f>
        <v/>
      </c>
      <c r="G11" s="53" t="str">
        <f ca="1">IF(DATA!G110&gt;0,INDIRECT("INPUT!$D$13"),"")</f>
        <v/>
      </c>
      <c r="H11" s="53" t="str">
        <f ca="1">IF(DATA!G110&gt;0,IF(ISBLANK(INDIRECT("INPUT!$D$14")),"",INDIRECT("INPUT!$D$14")),"")</f>
        <v/>
      </c>
      <c r="I11" s="53" t="str">
        <f>IF(DATA!G110&gt;0,DATA!$D$91,"")</f>
        <v/>
      </c>
      <c r="J11" s="53" t="str">
        <f>IF(DATA!G110&gt;0,DATA!$F$91,"")</f>
        <v/>
      </c>
      <c r="K11" s="53" t="str">
        <f ca="1">IF(DATA!G110&gt;0,IF(ISBLANK(INDIRECT("INPUT!$E$18")),"",INDIRECT("INPUT!$E$18")),"")</f>
        <v/>
      </c>
      <c r="L11" s="53" t="str">
        <f ca="1">IF(DATA!G110&gt;0,IF(ISBLANK(INDIRECT("INPUT!$L$18")),"",INDIRECT("INPUT!$L$18")),"")</f>
        <v/>
      </c>
      <c r="M11" s="53" t="str">
        <f>IF(DATA!G110&gt;0,DATA!$J$91,"")</f>
        <v/>
      </c>
      <c r="N11" s="53" t="str">
        <f ca="1">IF(DATA!G110&gt;0,IF(ISBLANK(CONCATENATE(INDIRECT("INPUT!$D$21"),INDIRECT("A!$G$4"))),"",CONCATENATE(INDIRECT("INPUT!$D$21"),INDIRECT("A!$G$4"))),"")</f>
        <v/>
      </c>
      <c r="O11" s="53" t="str">
        <f>IF(DATA!G110&gt;0,DATA!M110,"")</f>
        <v/>
      </c>
      <c r="P11" s="53" t="str">
        <f>IF(DATA!G110&gt;0,DATA!$L$91,"")</f>
        <v/>
      </c>
      <c r="Q11" s="53" t="str">
        <f ca="1">IF(DATA!G110&gt;0,IF(DATA!H110,INDIRECT("INPUT!$O$18"),INDIRECT("INPUT!D80")),"")</f>
        <v/>
      </c>
      <c r="R11" s="53" t="str">
        <f ca="1">IF(DATA!G110&gt;0,IF(DATA!H110,INDIRECT("INPUT!$O$21"),INDIRECT("INPUT!F82")),"")</f>
        <v/>
      </c>
      <c r="S11" s="53" t="str">
        <f ca="1">IF(DATA!G110&gt;0,IF(DATA!H110,INDIRECT("INPUT!$O$20"),INDIRECT("INPUT!D82")),"")</f>
        <v/>
      </c>
      <c r="T11" s="53" t="str">
        <f ca="1">IF(DATA!G110&gt;0,IF(DATA!H110,INDIRECT("INPUT!$O$22"),INDIRECT("INPUT!D83")),"")</f>
        <v/>
      </c>
      <c r="U11" s="53" t="str">
        <f ca="1">IF(DATA!G110&gt;0,IF(DATA!H110,INDIRECT("INPUT!$O$23"),IF(ISBLANK(INDIRECT("INPUT!$D$84")),"",INDIRECT("INPUT!$D$84"))),"")</f>
        <v/>
      </c>
      <c r="V11" s="53" t="str">
        <f ca="1">IF(DATA!G110&gt;0,IF(DATA!H110,INDIRECT("INPUT!$O$19"),INDIRECT("INPUT!D81")),"")</f>
        <v/>
      </c>
      <c r="W11" s="53" t="str">
        <f ca="1">IF(DATA!G110&gt;0,IF(ISBLANK(INDIRECT("INPUT!$D$24")),"",INDIRECT("INPUT!$D$24")),"")</f>
        <v/>
      </c>
      <c r="X11" s="53" t="str">
        <f ca="1">IF(DATA!G110&gt;0,INDIRECT("INPUT!$K$7"),"")</f>
        <v/>
      </c>
      <c r="Y11" s="53" t="str">
        <f>IF(DATA!G110&gt;0,DATA!$H$91,"")</f>
        <v/>
      </c>
      <c r="Z11" s="53" t="str">
        <f>IF(DATA!G110&gt;0,DATA!G110,"")</f>
        <v/>
      </c>
      <c r="AA11" s="53" t="str">
        <f ca="1">IF(DATA!G110&gt;0,INDIRECT("INPUT!$U$4"),"")</f>
        <v/>
      </c>
      <c r="AB11" s="53" t="str">
        <f ca="1">IF(DATA!G110&gt;0,INDIRECT("INPUT!$M$1"),"")</f>
        <v/>
      </c>
      <c r="AC11" s="53" t="str">
        <f>IF(DATA!G110&gt;0,IF(DATA!H110,"ご注文者と同じ","先様に直接お届け"),"")</f>
        <v/>
      </c>
      <c r="AD11" s="53" t="str">
        <f ca="1">IF(DATA!G110&gt;0,INDIRECT("INPUT!$J$11"),"")</f>
        <v/>
      </c>
      <c r="AE11" s="53" t="str">
        <f ca="1">IF(DATA!G110&gt;0,INDIRECT("INPUT!$J$12"),"")</f>
        <v/>
      </c>
      <c r="AF11" s="53" t="str">
        <f ca="1">IF(DATA!G110&gt;0,INDIRECT("INPUT!$L$12"),"")</f>
        <v/>
      </c>
      <c r="AG11" s="53" t="str">
        <f ca="1">IF(DATA!G110&gt;0,INDIRECT("INPUT!$J$13"),"")</f>
        <v/>
      </c>
      <c r="AH11" s="53" t="str">
        <f ca="1">IF(DATA!G110&gt;0,INDIRECT("INPUT!$J$14"),"")</f>
        <v/>
      </c>
      <c r="AI11" s="53" t="str">
        <f>IF(DATA!G110&gt;0,DATA!$B$93,"")</f>
        <v/>
      </c>
      <c r="AJ11" s="53" t="str">
        <f>IF(DATA!G110&gt;0,DATA!$BO$93,"")</f>
        <v/>
      </c>
      <c r="AK11" s="53" t="str">
        <f>IF(DATA!G110&gt;0,DATA!$BU$93,"")</f>
        <v/>
      </c>
      <c r="AL11" s="53" t="str">
        <f>IF(DATA!G110&gt;0,DATA!$BX$91,"")</f>
        <v/>
      </c>
      <c r="AM11" s="53" t="str">
        <f>IF(DATA!G110&gt;0,DATA!$B$91,"")</f>
        <v/>
      </c>
      <c r="AN11" s="108" t="str">
        <f>IF(DATA!G110&gt;0,DATA!$CA$90,"")</f>
        <v/>
      </c>
      <c r="AO11" s="108" t="str">
        <f>IF(DATA!G110&gt;0,M!$J$1,"")</f>
        <v/>
      </c>
      <c r="AP11" s="108" t="str">
        <f>IF(DATA!G110&gt;0,M!$J$2,"")</f>
        <v/>
      </c>
      <c r="AQ11" s="108" t="str">
        <f>IF(DATA!G110&gt;0,M!$J$3,"")</f>
        <v/>
      </c>
    </row>
    <row r="12" spans="1:43">
      <c r="A12" s="53" t="str">
        <f ca="1">IF(DATA!G111&gt;0,INDIRECT("INPUT!$D$9"),"")</f>
        <v/>
      </c>
      <c r="B12" s="53" t="str">
        <f ca="1">IF(DATA!G111&gt;0,INDIRECT("INPUT!$D$10"),"")</f>
        <v/>
      </c>
      <c r="C12" s="53" t="str">
        <f ca="1">IF(DATA!G111&gt;0,INDIRECT("INPUT!$D$15"),"")</f>
        <v/>
      </c>
      <c r="D12" s="53" t="str">
        <f ca="1">IF(DATA!G111&gt;0,INDIRECT("INPUT!$D$11"),"")</f>
        <v/>
      </c>
      <c r="E12" s="53" t="str">
        <f ca="1">IF(DATA!G111&gt;0,INDIRECT("INPUT!$F$12"),"")</f>
        <v/>
      </c>
      <c r="F12" s="53" t="str">
        <f ca="1">IF(DATA!G111&gt;0,INDIRECT("INPUT!$D$12"),"")</f>
        <v/>
      </c>
      <c r="G12" s="53" t="str">
        <f ca="1">IF(DATA!G111&gt;0,INDIRECT("INPUT!$D$13"),"")</f>
        <v/>
      </c>
      <c r="H12" s="53" t="str">
        <f ca="1">IF(DATA!G111&gt;0,IF(ISBLANK(INDIRECT("INPUT!$D$14")),"",INDIRECT("INPUT!$D$14")),"")</f>
        <v/>
      </c>
      <c r="I12" s="53" t="str">
        <f>IF(DATA!G111&gt;0,DATA!$D$91,"")</f>
        <v/>
      </c>
      <c r="J12" s="53" t="str">
        <f>IF(DATA!G111&gt;0,DATA!$F$91,"")</f>
        <v/>
      </c>
      <c r="K12" s="53" t="str">
        <f ca="1">IF(DATA!G111&gt;0,IF(ISBLANK(INDIRECT("INPUT!$E$18")),"",INDIRECT("INPUT!$E$18")),"")</f>
        <v/>
      </c>
      <c r="L12" s="53" t="str">
        <f ca="1">IF(DATA!G111&gt;0,IF(ISBLANK(INDIRECT("INPUT!$L$18")),"",INDIRECT("INPUT!$L$18")),"")</f>
        <v/>
      </c>
      <c r="M12" s="53" t="str">
        <f>IF(DATA!G111&gt;0,DATA!$J$91,"")</f>
        <v/>
      </c>
      <c r="N12" s="53" t="str">
        <f ca="1">IF(DATA!G111&gt;0,IF(ISBLANK(CONCATENATE(INDIRECT("INPUT!$D$21"),INDIRECT("A!$G$4"))),"",CONCATENATE(INDIRECT("INPUT!$D$21"),INDIRECT("A!$G$4"))),"")</f>
        <v/>
      </c>
      <c r="O12" s="53" t="str">
        <f>IF(DATA!G111&gt;0,DATA!M111,"")</f>
        <v/>
      </c>
      <c r="P12" s="53" t="str">
        <f>IF(DATA!G111&gt;0,DATA!$L$91,"")</f>
        <v/>
      </c>
      <c r="Q12" s="53" t="str">
        <f ca="1">IF(DATA!G111&gt;0,IF(DATA!H111,INDIRECT("INPUT!$O$18"),INDIRECT("INPUT!D86")),"")</f>
        <v/>
      </c>
      <c r="R12" s="53" t="str">
        <f ca="1">IF(DATA!G111&gt;0,IF(DATA!H111,INDIRECT("INPUT!$O$21"),INDIRECT("INPUT!F88")),"")</f>
        <v/>
      </c>
      <c r="S12" s="53" t="str">
        <f ca="1">IF(DATA!G111&gt;0,IF(DATA!H111,INDIRECT("INPUT!$O$20"),INDIRECT("INPUT!D88")),"")</f>
        <v/>
      </c>
      <c r="T12" s="53" t="str">
        <f ca="1">IF(DATA!G111&gt;0,IF(DATA!H111,INDIRECT("INPUT!$O$22"),INDIRECT("INPUT!D89")),"")</f>
        <v/>
      </c>
      <c r="U12" s="53" t="str">
        <f ca="1">IF(DATA!G111&gt;0,IF(DATA!H111,INDIRECT("INPUT!$O$23"),IF(ISBLANK(INDIRECT("INPUT!$D$90")),"",INDIRECT("INPUT!$D$90"))),"")</f>
        <v/>
      </c>
      <c r="V12" s="53" t="str">
        <f ca="1">IF(DATA!G111&gt;0,IF(DATA!H111,INDIRECT("INPUT!$O$19"),INDIRECT("INPUT!D87")),"")</f>
        <v/>
      </c>
      <c r="W12" s="53" t="str">
        <f ca="1">IF(DATA!G111&gt;0,IF(ISBLANK(INDIRECT("INPUT!$D$24")),"",INDIRECT("INPUT!$D$24")),"")</f>
        <v/>
      </c>
      <c r="X12" s="53" t="str">
        <f ca="1">IF(DATA!G111&gt;0,INDIRECT("INPUT!$K$7"),"")</f>
        <v/>
      </c>
      <c r="Y12" s="53" t="str">
        <f>IF(DATA!G111&gt;0,DATA!$H$91,"")</f>
        <v/>
      </c>
      <c r="Z12" s="53" t="str">
        <f>IF(DATA!G111&gt;0,DATA!G111,"")</f>
        <v/>
      </c>
      <c r="AA12" s="53" t="str">
        <f ca="1">IF(DATA!G111&gt;0,INDIRECT("INPUT!$U$4"),"")</f>
        <v/>
      </c>
      <c r="AB12" s="53" t="str">
        <f ca="1">IF(DATA!G111&gt;0,INDIRECT("INPUT!$M$1"),"")</f>
        <v/>
      </c>
      <c r="AC12" s="53" t="str">
        <f>IF(DATA!G111&gt;0,IF(DATA!H111,"ご注文者と同じ","先様に直接お届け"),"")</f>
        <v/>
      </c>
      <c r="AD12" s="53" t="str">
        <f ca="1">IF(DATA!G111&gt;0,INDIRECT("INPUT!$J$11"),"")</f>
        <v/>
      </c>
      <c r="AE12" s="53" t="str">
        <f ca="1">IF(DATA!G111&gt;0,INDIRECT("INPUT!$J$12"),"")</f>
        <v/>
      </c>
      <c r="AF12" s="53" t="str">
        <f ca="1">IF(DATA!G111&gt;0,INDIRECT("INPUT!$L$12"),"")</f>
        <v/>
      </c>
      <c r="AG12" s="53" t="str">
        <f ca="1">IF(DATA!G111&gt;0,INDIRECT("INPUT!$J$13"),"")</f>
        <v/>
      </c>
      <c r="AH12" s="53" t="str">
        <f ca="1">IF(DATA!G111&gt;0,INDIRECT("INPUT!$J$14"),"")</f>
        <v/>
      </c>
      <c r="AI12" s="53" t="str">
        <f>IF(DATA!G111&gt;0,DATA!$B$93,"")</f>
        <v/>
      </c>
      <c r="AJ12" s="53" t="str">
        <f>IF(DATA!G111&gt;0,DATA!$BO$93,"")</f>
        <v/>
      </c>
      <c r="AK12" s="53" t="str">
        <f>IF(DATA!G111&gt;0,DATA!$BU$93,"")</f>
        <v/>
      </c>
      <c r="AL12" s="53" t="str">
        <f>IF(DATA!G111&gt;0,DATA!$BX$91,"")</f>
        <v/>
      </c>
      <c r="AM12" s="53" t="str">
        <f>IF(DATA!G111&gt;0,DATA!$B$91,"")</f>
        <v/>
      </c>
      <c r="AN12" s="108" t="str">
        <f>IF(DATA!G111&gt;0,DATA!$CA$90,"")</f>
        <v/>
      </c>
      <c r="AO12" s="108" t="str">
        <f>IF(DATA!G111&gt;0,M!$J$1,"")</f>
        <v/>
      </c>
      <c r="AP12" s="108" t="str">
        <f>IF(DATA!G111&gt;0,M!$J$2,"")</f>
        <v/>
      </c>
      <c r="AQ12" s="108" t="str">
        <f>IF(DATA!G111&gt;0,M!$J$3,"")</f>
        <v/>
      </c>
    </row>
    <row r="13" spans="1:43">
      <c r="A13" s="53" t="str">
        <f ca="1">IF(DATA!G112&gt;0,INDIRECT("INPUT!$D$9"),"")</f>
        <v/>
      </c>
      <c r="B13" s="53" t="str">
        <f ca="1">IF(DATA!G112&gt;0,INDIRECT("INPUT!$D$10"),"")</f>
        <v/>
      </c>
      <c r="C13" s="53" t="str">
        <f ca="1">IF(DATA!G112&gt;0,INDIRECT("INPUT!$D$15"),"")</f>
        <v/>
      </c>
      <c r="D13" s="53" t="str">
        <f ca="1">IF(DATA!G112&gt;0,INDIRECT("INPUT!$D$11"),"")</f>
        <v/>
      </c>
      <c r="E13" s="53" t="str">
        <f ca="1">IF(DATA!G112&gt;0,INDIRECT("INPUT!$F$12"),"")</f>
        <v/>
      </c>
      <c r="F13" s="53" t="str">
        <f ca="1">IF(DATA!G112&gt;0,INDIRECT("INPUT!$D$12"),"")</f>
        <v/>
      </c>
      <c r="G13" s="53" t="str">
        <f ca="1">IF(DATA!G112&gt;0,INDIRECT("INPUT!$D$13"),"")</f>
        <v/>
      </c>
      <c r="H13" s="53" t="str">
        <f ca="1">IF(DATA!G112&gt;0,IF(ISBLANK(INDIRECT("INPUT!$D$14")),"",INDIRECT("INPUT!$D$14")),"")</f>
        <v/>
      </c>
      <c r="I13" s="53" t="str">
        <f>IF(DATA!G112&gt;0,DATA!$D$91,"")</f>
        <v/>
      </c>
      <c r="J13" s="53" t="str">
        <f>IF(DATA!G112&gt;0,DATA!$F$91,"")</f>
        <v/>
      </c>
      <c r="K13" s="53" t="str">
        <f ca="1">IF(DATA!G112&gt;0,IF(ISBLANK(INDIRECT("INPUT!$E$18")),"",INDIRECT("INPUT!$E$18")),"")</f>
        <v/>
      </c>
      <c r="L13" s="53" t="str">
        <f ca="1">IF(DATA!G112&gt;0,IF(ISBLANK(INDIRECT("INPUT!$L$18")),"",INDIRECT("INPUT!$L$18")),"")</f>
        <v/>
      </c>
      <c r="M13" s="53" t="str">
        <f>IF(DATA!G112&gt;0,DATA!$J$91,"")</f>
        <v/>
      </c>
      <c r="N13" s="53" t="str">
        <f ca="1">IF(DATA!G112&gt;0,IF(ISBLANK(CONCATENATE(INDIRECT("INPUT!$D$21"),INDIRECT("A!$G$4"))),"",CONCATENATE(INDIRECT("INPUT!$D$21"),INDIRECT("A!$G$4"))),"")</f>
        <v/>
      </c>
      <c r="O13" s="53" t="str">
        <f>IF(DATA!G112&gt;0,DATA!M112,"")</f>
        <v/>
      </c>
      <c r="P13" s="53" t="str">
        <f>IF(DATA!G112&gt;0,DATA!$L$91,"")</f>
        <v/>
      </c>
      <c r="Q13" s="53" t="str">
        <f ca="1">IF(DATA!G112&gt;0,IF(DATA!H112,INDIRECT("INPUT!$O$18"),INDIRECT("INPUT!D92")),"")</f>
        <v/>
      </c>
      <c r="R13" s="53" t="str">
        <f ca="1">IF(DATA!G112&gt;0,IF(DATA!H112,INDIRECT("INPUT!$O$21"),INDIRECT("INPUT!F94")),"")</f>
        <v/>
      </c>
      <c r="S13" s="53" t="str">
        <f ca="1">IF(DATA!G112&gt;0,IF(DATA!H112,INDIRECT("INPUT!$O$20"),INDIRECT("INPUT!D94")),"")</f>
        <v/>
      </c>
      <c r="T13" s="53" t="str">
        <f ca="1">IF(DATA!G112&gt;0,IF(DATA!H112,INDIRECT("INPUT!$O$22"),INDIRECT("INPUT!D95")),"")</f>
        <v/>
      </c>
      <c r="U13" s="53" t="str">
        <f ca="1">IF(DATA!G112&gt;0,IF(DATA!H112,INDIRECT("INPUT!$O$23"),IF(ISBLANK(INDIRECT("INPUT!$D$96")),"",INDIRECT("INPUT!$D$96"))),"")</f>
        <v/>
      </c>
      <c r="V13" s="53" t="str">
        <f ca="1">IF(DATA!G112&gt;0,IF(DATA!H112,INDIRECT("INPUT!$O$19"),INDIRECT("INPUT!D93")),"")</f>
        <v/>
      </c>
      <c r="W13" s="53" t="str">
        <f ca="1">IF(DATA!G112&gt;0,IF(ISBLANK(INDIRECT("INPUT!$D$24")),"",INDIRECT("INPUT!$D$24")),"")</f>
        <v/>
      </c>
      <c r="X13" s="53" t="str">
        <f ca="1">IF(DATA!G112&gt;0,INDIRECT("INPUT!$K$7"),"")</f>
        <v/>
      </c>
      <c r="Y13" s="53" t="str">
        <f>IF(DATA!G112&gt;0,DATA!$H$91,"")</f>
        <v/>
      </c>
      <c r="Z13" s="53" t="str">
        <f>IF(DATA!G112&gt;0,DATA!G112,"")</f>
        <v/>
      </c>
      <c r="AA13" s="53" t="str">
        <f ca="1">IF(DATA!G112&gt;0,INDIRECT("INPUT!$U$4"),"")</f>
        <v/>
      </c>
      <c r="AB13" s="53" t="str">
        <f ca="1">IF(DATA!G112&gt;0,INDIRECT("INPUT!$M$1"),"")</f>
        <v/>
      </c>
      <c r="AC13" s="53" t="str">
        <f>IF(DATA!G112&gt;0,IF(DATA!H112,"ご注文者と同じ","先様に直接お届け"),"")</f>
        <v/>
      </c>
      <c r="AD13" s="53" t="str">
        <f ca="1">IF(DATA!G112&gt;0,INDIRECT("INPUT!$J$11"),"")</f>
        <v/>
      </c>
      <c r="AE13" s="53" t="str">
        <f ca="1">IF(DATA!G112&gt;0,INDIRECT("INPUT!$J$12"),"")</f>
        <v/>
      </c>
      <c r="AF13" s="53" t="str">
        <f ca="1">IF(DATA!G112&gt;0,INDIRECT("INPUT!$L$12"),"")</f>
        <v/>
      </c>
      <c r="AG13" s="53" t="str">
        <f ca="1">IF(DATA!G112&gt;0,INDIRECT("INPUT!$J$13"),"")</f>
        <v/>
      </c>
      <c r="AH13" s="53" t="str">
        <f ca="1">IF(DATA!G112&gt;0,INDIRECT("INPUT!$J$14"),"")</f>
        <v/>
      </c>
      <c r="AI13" s="53" t="str">
        <f>IF(DATA!G112&gt;0,DATA!$B$93,"")</f>
        <v/>
      </c>
      <c r="AJ13" s="53" t="str">
        <f>IF(DATA!G112&gt;0,DATA!$BO$93,"")</f>
        <v/>
      </c>
      <c r="AK13" s="53" t="str">
        <f>IF(DATA!G112&gt;0,DATA!$BU$93,"")</f>
        <v/>
      </c>
      <c r="AL13" s="53" t="str">
        <f>IF(DATA!G112&gt;0,DATA!$BX$91,"")</f>
        <v/>
      </c>
      <c r="AM13" s="53" t="str">
        <f>IF(DATA!G112&gt;0,DATA!$B$91,"")</f>
        <v/>
      </c>
      <c r="AN13" s="108" t="str">
        <f>IF(DATA!G112&gt;0,DATA!$CA$90,"")</f>
        <v/>
      </c>
      <c r="AO13" s="108" t="str">
        <f>IF(DATA!G112&gt;0,M!$J$1,"")</f>
        <v/>
      </c>
      <c r="AP13" s="108" t="str">
        <f>IF(DATA!G112&gt;0,M!$J$2,"")</f>
        <v/>
      </c>
      <c r="AQ13" s="108" t="str">
        <f>IF(DATA!G112&gt;0,M!$J$3,"")</f>
        <v/>
      </c>
    </row>
    <row r="14" spans="1:43">
      <c r="A14" s="53" t="str">
        <f ca="1">IF(DATA!G113&gt;0,INDIRECT("INPUT!$D$9"),"")</f>
        <v/>
      </c>
      <c r="B14" s="53" t="str">
        <f ca="1">IF(DATA!G113&gt;0,INDIRECT("INPUT!$D$10"),"")</f>
        <v/>
      </c>
      <c r="C14" s="53" t="str">
        <f ca="1">IF(DATA!G113&gt;0,INDIRECT("INPUT!$D$15"),"")</f>
        <v/>
      </c>
      <c r="D14" s="53" t="str">
        <f ca="1">IF(DATA!G113&gt;0,INDIRECT("INPUT!$D$11"),"")</f>
        <v/>
      </c>
      <c r="E14" s="53" t="str">
        <f ca="1">IF(DATA!G113&gt;0,INDIRECT("INPUT!$F$12"),"")</f>
        <v/>
      </c>
      <c r="F14" s="53" t="str">
        <f ca="1">IF(DATA!G113&gt;0,INDIRECT("INPUT!$D$12"),"")</f>
        <v/>
      </c>
      <c r="G14" s="53" t="str">
        <f ca="1">IF(DATA!G113&gt;0,INDIRECT("INPUT!$D$13"),"")</f>
        <v/>
      </c>
      <c r="H14" s="53" t="str">
        <f ca="1">IF(DATA!G113&gt;0,IF(ISBLANK(INDIRECT("INPUT!$D$14")),"",INDIRECT("INPUT!$D$14")),"")</f>
        <v/>
      </c>
      <c r="I14" s="53" t="str">
        <f>IF(DATA!G113&gt;0,DATA!$D$91,"")</f>
        <v/>
      </c>
      <c r="J14" s="53" t="str">
        <f>IF(DATA!G113&gt;0,DATA!$F$91,"")</f>
        <v/>
      </c>
      <c r="K14" s="53" t="str">
        <f ca="1">IF(DATA!G113&gt;0,IF(ISBLANK(INDIRECT("INPUT!$E$18")),"",INDIRECT("INPUT!$E$18")),"")</f>
        <v/>
      </c>
      <c r="L14" s="53" t="str">
        <f ca="1">IF(DATA!G113&gt;0,IF(ISBLANK(INDIRECT("INPUT!$L$18")),"",INDIRECT("INPUT!$L$18")),"")</f>
        <v/>
      </c>
      <c r="M14" s="53" t="str">
        <f>IF(DATA!G113&gt;0,DATA!$J$91,"")</f>
        <v/>
      </c>
      <c r="N14" s="53" t="str">
        <f ca="1">IF(DATA!G113&gt;0,IF(ISBLANK(CONCATENATE(INDIRECT("INPUT!$D$21"),INDIRECT("A!$G$4"))),"",CONCATENATE(INDIRECT("INPUT!$D$21"),INDIRECT("A!$G$4"))),"")</f>
        <v/>
      </c>
      <c r="O14" s="53" t="str">
        <f>IF(DATA!G113&gt;0,DATA!M113,"")</f>
        <v/>
      </c>
      <c r="P14" s="53" t="str">
        <f>IF(DATA!G113&gt;0,DATA!$L$91,"")</f>
        <v/>
      </c>
      <c r="Q14" s="53" t="str">
        <f ca="1">IF(DATA!G113&gt;0,IF(DATA!H113,INDIRECT("INPUT!$O$18"),INDIRECT("INPUT!D98")),"")</f>
        <v/>
      </c>
      <c r="R14" s="53" t="str">
        <f ca="1">IF(DATA!G113&gt;0,IF(DATA!H113,INDIRECT("INPUT!$O$21"),INDIRECT("INPUT!F100")),"")</f>
        <v/>
      </c>
      <c r="S14" s="53" t="str">
        <f ca="1">IF(DATA!G113&gt;0,IF(DATA!H113,INDIRECT("INPUT!$O$20"),INDIRECT("INPUT!D100")),"")</f>
        <v/>
      </c>
      <c r="T14" s="53" t="str">
        <f ca="1">IF(DATA!G113&gt;0,IF(DATA!H113,INDIRECT("INPUT!$O$22"),INDIRECT("INPUT!D101")),"")</f>
        <v/>
      </c>
      <c r="U14" s="53" t="str">
        <f ca="1">IF(DATA!G113&gt;0,IF(DATA!H113,INDIRECT("INPUT!$O$23"),IF(ISBLANK(INDIRECT("INPUT!$D$102")),"",INDIRECT("INPUT!$D$102"))),"")</f>
        <v/>
      </c>
      <c r="V14" s="53" t="str">
        <f ca="1">IF(DATA!G113&gt;0,IF(DATA!H113,INDIRECT("INPUT!$O$19"),INDIRECT("INPUT!D99")),"")</f>
        <v/>
      </c>
      <c r="W14" s="53" t="str">
        <f ca="1">IF(DATA!G113&gt;0,IF(ISBLANK(INDIRECT("INPUT!$D$24")),"",INDIRECT("INPUT!$D$24")),"")</f>
        <v/>
      </c>
      <c r="X14" s="53" t="str">
        <f ca="1">IF(DATA!G113&gt;0,INDIRECT("INPUT!$K$7"),"")</f>
        <v/>
      </c>
      <c r="Y14" s="53" t="str">
        <f>IF(DATA!G113&gt;0,DATA!$H$91,"")</f>
        <v/>
      </c>
      <c r="Z14" s="53" t="str">
        <f>IF(DATA!G113&gt;0,DATA!G113,"")</f>
        <v/>
      </c>
      <c r="AA14" s="53" t="str">
        <f ca="1">IF(DATA!G113&gt;0,INDIRECT("INPUT!$U$4"),"")</f>
        <v/>
      </c>
      <c r="AB14" s="53" t="str">
        <f ca="1">IF(DATA!G113&gt;0,INDIRECT("INPUT!$M$1"),"")</f>
        <v/>
      </c>
      <c r="AC14" s="53" t="str">
        <f>IF(DATA!G113&gt;0,IF(DATA!H113,"ご注文者と同じ","先様に直接お届け"),"")</f>
        <v/>
      </c>
      <c r="AD14" s="53" t="str">
        <f ca="1">IF(DATA!G113&gt;0,INDIRECT("INPUT!$J$11"),"")</f>
        <v/>
      </c>
      <c r="AE14" s="53" t="str">
        <f ca="1">IF(DATA!G113&gt;0,INDIRECT("INPUT!$J$12"),"")</f>
        <v/>
      </c>
      <c r="AF14" s="53" t="str">
        <f ca="1">IF(DATA!G113&gt;0,INDIRECT("INPUT!$L$12"),"")</f>
        <v/>
      </c>
      <c r="AG14" s="53" t="str">
        <f ca="1">IF(DATA!G113&gt;0,INDIRECT("INPUT!$J$13"),"")</f>
        <v/>
      </c>
      <c r="AH14" s="53" t="str">
        <f ca="1">IF(DATA!G113&gt;0,INDIRECT("INPUT!$J$14"),"")</f>
        <v/>
      </c>
      <c r="AI14" s="53" t="str">
        <f>IF(DATA!G113&gt;0,DATA!$B$93,"")</f>
        <v/>
      </c>
      <c r="AJ14" s="53" t="str">
        <f>IF(DATA!G113&gt;0,DATA!$BO$93,"")</f>
        <v/>
      </c>
      <c r="AK14" s="53" t="str">
        <f>IF(DATA!G113&gt;0,DATA!$BU$93,"")</f>
        <v/>
      </c>
      <c r="AL14" s="53" t="str">
        <f>IF(DATA!G113&gt;0,DATA!$BX$91,"")</f>
        <v/>
      </c>
      <c r="AM14" s="53" t="str">
        <f>IF(DATA!G113&gt;0,DATA!$B$91,"")</f>
        <v/>
      </c>
      <c r="AN14" s="108" t="str">
        <f>IF(DATA!G113&gt;0,DATA!$CA$90,"")</f>
        <v/>
      </c>
      <c r="AO14" s="108" t="str">
        <f>IF(DATA!G113&gt;0,M!$J$1,"")</f>
        <v/>
      </c>
      <c r="AP14" s="108" t="str">
        <f>IF(DATA!G113&gt;0,M!$J$2,"")</f>
        <v/>
      </c>
      <c r="AQ14" s="108" t="str">
        <f>IF(DATA!G113&gt;0,M!$J$3,"")</f>
        <v/>
      </c>
    </row>
    <row r="15" spans="1:43">
      <c r="A15" s="53" t="str">
        <f ca="1">IF(DATA!G114&gt;0,INDIRECT("INPUT!$D$9"),"")</f>
        <v/>
      </c>
      <c r="B15" s="53" t="str">
        <f ca="1">IF(DATA!G114&gt;0,INDIRECT("INPUT!$D$10"),"")</f>
        <v/>
      </c>
      <c r="C15" s="53" t="str">
        <f ca="1">IF(DATA!G114&gt;0,INDIRECT("INPUT!$D$15"),"")</f>
        <v/>
      </c>
      <c r="D15" s="53" t="str">
        <f ca="1">IF(DATA!G114&gt;0,INDIRECT("INPUT!$D$11"),"")</f>
        <v/>
      </c>
      <c r="E15" s="53" t="str">
        <f ca="1">IF(DATA!G114&gt;0,INDIRECT("INPUT!$F$12"),"")</f>
        <v/>
      </c>
      <c r="F15" s="53" t="str">
        <f ca="1">IF(DATA!G114&gt;0,INDIRECT("INPUT!$D$12"),"")</f>
        <v/>
      </c>
      <c r="G15" s="53" t="str">
        <f ca="1">IF(DATA!G114&gt;0,INDIRECT("INPUT!$D$13"),"")</f>
        <v/>
      </c>
      <c r="H15" s="53" t="str">
        <f ca="1">IF(DATA!G114&gt;0,IF(ISBLANK(INDIRECT("INPUT!$D$14")),"",INDIRECT("INPUT!$D$14")),"")</f>
        <v/>
      </c>
      <c r="I15" s="53" t="str">
        <f>IF(DATA!G114&gt;0,DATA!$D$91,"")</f>
        <v/>
      </c>
      <c r="J15" s="53" t="str">
        <f>IF(DATA!G114&gt;0,DATA!$F$91,"")</f>
        <v/>
      </c>
      <c r="K15" s="53" t="str">
        <f ca="1">IF(DATA!G114&gt;0,IF(ISBLANK(INDIRECT("INPUT!$E$18")),"",INDIRECT("INPUT!$E$18")),"")</f>
        <v/>
      </c>
      <c r="L15" s="53" t="str">
        <f ca="1">IF(DATA!G114&gt;0,IF(ISBLANK(INDIRECT("INPUT!$L$18")),"",INDIRECT("INPUT!$L$18")),"")</f>
        <v/>
      </c>
      <c r="M15" s="53" t="str">
        <f>IF(DATA!G114&gt;0,DATA!$J$91,"")</f>
        <v/>
      </c>
      <c r="N15" s="53" t="str">
        <f ca="1">IF(DATA!G114&gt;0,IF(ISBLANK(CONCATENATE(INDIRECT("INPUT!$D$21"),INDIRECT("A!$G$4"))),"",CONCATENATE(INDIRECT("INPUT!$D$21"),INDIRECT("A!$G$4"))),"")</f>
        <v/>
      </c>
      <c r="O15" s="53" t="str">
        <f>IF(DATA!G114&gt;0,DATA!M114,"")</f>
        <v/>
      </c>
      <c r="P15" s="53" t="str">
        <f>IF(DATA!G114&gt;0,DATA!$L$91,"")</f>
        <v/>
      </c>
      <c r="Q15" s="53" t="str">
        <f ca="1">IF(DATA!G114&gt;0,IF(DATA!H114,INDIRECT("INPUT!$O$18"),INDIRECT("INPUT!D104")),"")</f>
        <v/>
      </c>
      <c r="R15" s="53" t="str">
        <f ca="1">IF(DATA!G114&gt;0,IF(DATA!H114,INDIRECT("INPUT!$O$21"),INDIRECT("INPUT!F106")),"")</f>
        <v/>
      </c>
      <c r="S15" s="53" t="str">
        <f ca="1">IF(DATA!G114&gt;0,IF(DATA!H114,INDIRECT("INPUT!$O$20"),INDIRECT("INPUT!D106")),"")</f>
        <v/>
      </c>
      <c r="T15" s="53" t="str">
        <f ca="1">IF(DATA!G114&gt;0,IF(DATA!H114,INDIRECT("INPUT!$O$22"),INDIRECT("INPUT!D107")),"")</f>
        <v/>
      </c>
      <c r="U15" s="53" t="str">
        <f ca="1">IF(DATA!G114&gt;0,IF(DATA!H114,INDIRECT("INPUT!$O$23"),IF(ISBLANK(INDIRECT("INPUT!$D$108")),"",INDIRECT("INPUT!$D$108"))),"")</f>
        <v/>
      </c>
      <c r="V15" s="53" t="str">
        <f ca="1">IF(DATA!G114&gt;0,IF(DATA!H114,INDIRECT("INPUT!$O$19"),INDIRECT("INPUT!D105")),"")</f>
        <v/>
      </c>
      <c r="W15" s="53" t="str">
        <f ca="1">IF(DATA!G114&gt;0,IF(ISBLANK(INDIRECT("INPUT!$D$24")),"",INDIRECT("INPUT!$D$24")),"")</f>
        <v/>
      </c>
      <c r="X15" s="53" t="str">
        <f ca="1">IF(DATA!G114&gt;0,INDIRECT("INPUT!$K$7"),"")</f>
        <v/>
      </c>
      <c r="Y15" s="53" t="str">
        <f>IF(DATA!G114&gt;0,DATA!$H$91,"")</f>
        <v/>
      </c>
      <c r="Z15" s="53" t="str">
        <f>IF(DATA!G114&gt;0,DATA!G114,"")</f>
        <v/>
      </c>
      <c r="AA15" s="53" t="str">
        <f ca="1">IF(DATA!G114&gt;0,INDIRECT("INPUT!$U$4"),"")</f>
        <v/>
      </c>
      <c r="AB15" s="53" t="str">
        <f ca="1">IF(DATA!G114&gt;0,INDIRECT("INPUT!$M$1"),"")</f>
        <v/>
      </c>
      <c r="AC15" s="53" t="str">
        <f>IF(DATA!G114&gt;0,IF(DATA!H114,"ご注文者と同じ","先様に直接お届け"),"")</f>
        <v/>
      </c>
      <c r="AD15" s="53" t="str">
        <f ca="1">IF(DATA!G114&gt;0,INDIRECT("INPUT!$J$11"),"")</f>
        <v/>
      </c>
      <c r="AE15" s="53" t="str">
        <f ca="1">IF(DATA!G114&gt;0,INDIRECT("INPUT!$J$12"),"")</f>
        <v/>
      </c>
      <c r="AF15" s="53" t="str">
        <f ca="1">IF(DATA!G114&gt;0,INDIRECT("INPUT!$L$12"),"")</f>
        <v/>
      </c>
      <c r="AG15" s="53" t="str">
        <f ca="1">IF(DATA!G114&gt;0,INDIRECT("INPUT!$J$13"),"")</f>
        <v/>
      </c>
      <c r="AH15" s="53" t="str">
        <f ca="1">IF(DATA!G114&gt;0,INDIRECT("INPUT!$J$14"),"")</f>
        <v/>
      </c>
      <c r="AI15" s="53" t="str">
        <f>IF(DATA!G114&gt;0,DATA!$B$93,"")</f>
        <v/>
      </c>
      <c r="AJ15" s="53" t="str">
        <f>IF(DATA!G114&gt;0,DATA!$BO$93,"")</f>
        <v/>
      </c>
      <c r="AK15" s="53" t="str">
        <f>IF(DATA!G114&gt;0,DATA!$BU$93,"")</f>
        <v/>
      </c>
      <c r="AL15" s="53" t="str">
        <f>IF(DATA!G114&gt;0,DATA!$BX$91,"")</f>
        <v/>
      </c>
      <c r="AM15" s="53" t="str">
        <f>IF(DATA!G114&gt;0,DATA!$B$91,"")</f>
        <v/>
      </c>
      <c r="AN15" s="108" t="str">
        <f>IF(DATA!G114&gt;0,DATA!$CA$90,"")</f>
        <v/>
      </c>
      <c r="AO15" s="108" t="str">
        <f>IF(DATA!G114&gt;0,M!$J$1,"")</f>
        <v/>
      </c>
      <c r="AP15" s="108" t="str">
        <f>IF(DATA!G114&gt;0,M!$J$2,"")</f>
        <v/>
      </c>
      <c r="AQ15" s="108" t="str">
        <f>IF(DATA!G114&gt;0,M!$J$3,"")</f>
        <v/>
      </c>
    </row>
    <row r="16" spans="1:43">
      <c r="A16" s="53" t="str">
        <f ca="1">IF(DATA!G115&gt;0,INDIRECT("INPUT!$D$9"),"")</f>
        <v/>
      </c>
      <c r="B16" s="53" t="str">
        <f ca="1">IF(DATA!G115&gt;0,INDIRECT("INPUT!$D$10"),"")</f>
        <v/>
      </c>
      <c r="C16" s="53" t="str">
        <f ca="1">IF(DATA!G115&gt;0,INDIRECT("INPUT!$D$15"),"")</f>
        <v/>
      </c>
      <c r="D16" s="53" t="str">
        <f ca="1">IF(DATA!G115&gt;0,INDIRECT("INPUT!$D$11"),"")</f>
        <v/>
      </c>
      <c r="E16" s="53" t="str">
        <f ca="1">IF(DATA!G115&gt;0,INDIRECT("INPUT!$F$12"),"")</f>
        <v/>
      </c>
      <c r="F16" s="53" t="str">
        <f ca="1">IF(DATA!G115&gt;0,INDIRECT("INPUT!$D$12"),"")</f>
        <v/>
      </c>
      <c r="G16" s="53" t="str">
        <f ca="1">IF(DATA!G115&gt;0,INDIRECT("INPUT!$D$13"),"")</f>
        <v/>
      </c>
      <c r="H16" s="53" t="str">
        <f ca="1">IF(DATA!G115&gt;0,IF(ISBLANK(INDIRECT("INPUT!$D$14")),"",INDIRECT("INPUT!$D$14")),"")</f>
        <v/>
      </c>
      <c r="I16" s="53" t="str">
        <f>IF(DATA!G115&gt;0,DATA!$D$91,"")</f>
        <v/>
      </c>
      <c r="J16" s="53" t="str">
        <f>IF(DATA!G115&gt;0,DATA!$F$91,"")</f>
        <v/>
      </c>
      <c r="K16" s="53" t="str">
        <f ca="1">IF(DATA!G115&gt;0,IF(ISBLANK(INDIRECT("INPUT!$E$18")),"",INDIRECT("INPUT!$E$18")),"")</f>
        <v/>
      </c>
      <c r="L16" s="53" t="str">
        <f ca="1">IF(DATA!G115&gt;0,IF(ISBLANK(INDIRECT("INPUT!$L$18")),"",INDIRECT("INPUT!$L$18")),"")</f>
        <v/>
      </c>
      <c r="M16" s="53" t="str">
        <f>IF(DATA!G115&gt;0,DATA!$J$91,"")</f>
        <v/>
      </c>
      <c r="N16" s="53" t="str">
        <f ca="1">IF(DATA!G115&gt;0,IF(ISBLANK(CONCATENATE(INDIRECT("INPUT!$D$21"),INDIRECT("A!$G$4"))),"",CONCATENATE(INDIRECT("INPUT!$D$21"),INDIRECT("A!$G$4"))),"")</f>
        <v/>
      </c>
      <c r="O16" s="53" t="str">
        <f>IF(DATA!G115&gt;0,DATA!M115,"")</f>
        <v/>
      </c>
      <c r="P16" s="53" t="str">
        <f>IF(DATA!G115&gt;0,DATA!$L$91,"")</f>
        <v/>
      </c>
      <c r="Q16" s="53" t="str">
        <f ca="1">IF(DATA!G115&gt;0,IF(DATA!H115,INDIRECT("INPUT!$O$18"),INDIRECT("INPUT!D110")),"")</f>
        <v/>
      </c>
      <c r="R16" s="53" t="str">
        <f ca="1">IF(DATA!G115&gt;0,IF(DATA!H115,INDIRECT("INPUT!$O$21"),INDIRECT("INPUT!F112")),"")</f>
        <v/>
      </c>
      <c r="S16" s="53" t="str">
        <f ca="1">IF(DATA!G115&gt;0,IF(DATA!H115,INDIRECT("INPUT!$O$20"),INDIRECT("INPUT!D112")),"")</f>
        <v/>
      </c>
      <c r="T16" s="53" t="str">
        <f ca="1">IF(DATA!G115&gt;0,IF(DATA!H115,INDIRECT("INPUT!$O$22"),INDIRECT("INPUT!D113")),"")</f>
        <v/>
      </c>
      <c r="U16" s="53" t="str">
        <f ca="1">IF(DATA!G115&gt;0,IF(DATA!H115,INDIRECT("INPUT!$O$23"),IF(ISBLANK(INDIRECT("INPUT!$D$114")),"",INDIRECT("INPUT!$D$114"))),"")</f>
        <v/>
      </c>
      <c r="V16" s="53" t="str">
        <f ca="1">IF(DATA!G115&gt;0,IF(DATA!H115,INDIRECT("INPUT!$O$19"),INDIRECT("INPUT!D111")),"")</f>
        <v/>
      </c>
      <c r="W16" s="53" t="str">
        <f ca="1">IF(DATA!G115&gt;0,IF(ISBLANK(INDIRECT("INPUT!$D$24")),"",INDIRECT("INPUT!$D$24")),"")</f>
        <v/>
      </c>
      <c r="X16" s="53" t="str">
        <f ca="1">IF(DATA!G115&gt;0,INDIRECT("INPUT!$K$7"),"")</f>
        <v/>
      </c>
      <c r="Y16" s="53" t="str">
        <f>IF(DATA!G115&gt;0,DATA!$H$91,"")</f>
        <v/>
      </c>
      <c r="Z16" s="53" t="str">
        <f>IF(DATA!G115&gt;0,DATA!G115,"")</f>
        <v/>
      </c>
      <c r="AA16" s="53" t="str">
        <f ca="1">IF(DATA!G115&gt;0,INDIRECT("INPUT!$U$4"),"")</f>
        <v/>
      </c>
      <c r="AB16" s="53" t="str">
        <f ca="1">IF(DATA!G115&gt;0,INDIRECT("INPUT!$M$1"),"")</f>
        <v/>
      </c>
      <c r="AC16" s="53" t="str">
        <f>IF(DATA!G115&gt;0,IF(DATA!H115,"ご注文者と同じ","先様に直接お届け"),"")</f>
        <v/>
      </c>
      <c r="AD16" s="53" t="str">
        <f ca="1">IF(DATA!G115&gt;0,INDIRECT("INPUT!$J$11"),"")</f>
        <v/>
      </c>
      <c r="AE16" s="53" t="str">
        <f ca="1">IF(DATA!G115&gt;0,INDIRECT("INPUT!$J$12"),"")</f>
        <v/>
      </c>
      <c r="AF16" s="53" t="str">
        <f ca="1">IF(DATA!G115&gt;0,INDIRECT("INPUT!$L$12"),"")</f>
        <v/>
      </c>
      <c r="AG16" s="53" t="str">
        <f ca="1">IF(DATA!G115&gt;0,INDIRECT("INPUT!$J$13"),"")</f>
        <v/>
      </c>
      <c r="AH16" s="53" t="str">
        <f ca="1">IF(DATA!G115&gt;0,INDIRECT("INPUT!$J$14"),"")</f>
        <v/>
      </c>
      <c r="AI16" s="53" t="str">
        <f>IF(DATA!G115&gt;0,DATA!$B$93,"")</f>
        <v/>
      </c>
      <c r="AJ16" s="53" t="str">
        <f>IF(DATA!G115&gt;0,DATA!$BO$93,"")</f>
        <v/>
      </c>
      <c r="AK16" s="53" t="str">
        <f>IF(DATA!G115&gt;0,DATA!$BU$93,"")</f>
        <v/>
      </c>
      <c r="AL16" s="53" t="str">
        <f>IF(DATA!G115&gt;0,DATA!$BX$91,"")</f>
        <v/>
      </c>
      <c r="AM16" s="53" t="str">
        <f>IF(DATA!G115&gt;0,DATA!$B$91,"")</f>
        <v/>
      </c>
      <c r="AN16" s="108" t="str">
        <f>IF(DATA!G115&gt;0,DATA!$CA$90,"")</f>
        <v/>
      </c>
      <c r="AO16" s="108" t="str">
        <f>IF(DATA!G115&gt;0,M!$J$1,"")</f>
        <v/>
      </c>
      <c r="AP16" s="108" t="str">
        <f>IF(DATA!G115&gt;0,M!$J$2,"")</f>
        <v/>
      </c>
      <c r="AQ16" s="108" t="str">
        <f>IF(DATA!G115&gt;0,M!$J$3,"")</f>
        <v/>
      </c>
    </row>
    <row r="17" spans="1:43">
      <c r="A17" s="53" t="str">
        <f ca="1">IF(DATA!G116&gt;0,INDIRECT("INPUT!$D$9"),"")</f>
        <v/>
      </c>
      <c r="B17" s="53" t="str">
        <f ca="1">IF(DATA!G116&gt;0,INDIRECT("INPUT!$D$10"),"")</f>
        <v/>
      </c>
      <c r="C17" s="53" t="str">
        <f ca="1">IF(DATA!G116&gt;0,INDIRECT("INPUT!$D$15"),"")</f>
        <v/>
      </c>
      <c r="D17" s="53" t="str">
        <f ca="1">IF(DATA!G116&gt;0,INDIRECT("INPUT!$D$11"),"")</f>
        <v/>
      </c>
      <c r="E17" s="53" t="str">
        <f ca="1">IF(DATA!G116&gt;0,INDIRECT("INPUT!$F$12"),"")</f>
        <v/>
      </c>
      <c r="F17" s="53" t="str">
        <f ca="1">IF(DATA!G116&gt;0,INDIRECT("INPUT!$D$12"),"")</f>
        <v/>
      </c>
      <c r="G17" s="53" t="str">
        <f ca="1">IF(DATA!G116&gt;0,INDIRECT("INPUT!$D$13"),"")</f>
        <v/>
      </c>
      <c r="H17" s="53" t="str">
        <f ca="1">IF(DATA!G116&gt;0,IF(ISBLANK(INDIRECT("INPUT!$D$14")),"",INDIRECT("INPUT!$D$14")),"")</f>
        <v/>
      </c>
      <c r="I17" s="53" t="str">
        <f>IF(DATA!G116&gt;0,DATA!$D$91,"")</f>
        <v/>
      </c>
      <c r="J17" s="53" t="str">
        <f>IF(DATA!G116&gt;0,DATA!$F$91,"")</f>
        <v/>
      </c>
      <c r="K17" s="53" t="str">
        <f ca="1">IF(DATA!G116&gt;0,IF(ISBLANK(INDIRECT("INPUT!$E$18")),"",INDIRECT("INPUT!$E$18")),"")</f>
        <v/>
      </c>
      <c r="L17" s="53" t="str">
        <f ca="1">IF(DATA!G116&gt;0,IF(ISBLANK(INDIRECT("INPUT!$L$18")),"",INDIRECT("INPUT!$L$18")),"")</f>
        <v/>
      </c>
      <c r="M17" s="53" t="str">
        <f>IF(DATA!G116&gt;0,DATA!$J$91,"")</f>
        <v/>
      </c>
      <c r="N17" s="53" t="str">
        <f ca="1">IF(DATA!G116&gt;0,IF(ISBLANK(CONCATENATE(INDIRECT("INPUT!$D$21"),INDIRECT("A!$G$4"))),"",CONCATENATE(INDIRECT("INPUT!$D$21"),INDIRECT("A!$G$4"))),"")</f>
        <v/>
      </c>
      <c r="O17" s="53" t="str">
        <f>IF(DATA!G116&gt;0,DATA!M116,"")</f>
        <v/>
      </c>
      <c r="P17" s="53" t="str">
        <f>IF(DATA!G116&gt;0,DATA!$L$91,"")</f>
        <v/>
      </c>
      <c r="Q17" s="53" t="str">
        <f ca="1">IF(DATA!G116&gt;0,IF(DATA!H116,INDIRECT("INPUT!$O$18"),INDIRECT("INPUT!D116")),"")</f>
        <v/>
      </c>
      <c r="R17" s="53" t="str">
        <f ca="1">IF(DATA!G116&gt;0,IF(DATA!H116,INDIRECT("INPUT!$O$21"),INDIRECT("INPUT!F118")),"")</f>
        <v/>
      </c>
      <c r="S17" s="53" t="str">
        <f ca="1">IF(DATA!G116&gt;0,IF(DATA!H116,INDIRECT("INPUT!$O$20"),INDIRECT("INPUT!D118")),"")</f>
        <v/>
      </c>
      <c r="T17" s="53" t="str">
        <f ca="1">IF(DATA!G116&gt;0,IF(DATA!H116,INDIRECT("INPUT!$O$22"),INDIRECT("INPUT!D119")),"")</f>
        <v/>
      </c>
      <c r="U17" s="53" t="str">
        <f ca="1">IF(DATA!G116&gt;0,IF(DATA!H116,INDIRECT("INPUT!$O$23"),IF(ISBLANK(INDIRECT("INPUT!$D$120")),"",INDIRECT("INPUT!$D$120"))),"")</f>
        <v/>
      </c>
      <c r="V17" s="53" t="str">
        <f ca="1">IF(DATA!G116&gt;0,IF(DATA!H116,INDIRECT("INPUT!$O$19"),INDIRECT("INPUT!D117")),"")</f>
        <v/>
      </c>
      <c r="W17" s="53" t="str">
        <f ca="1">IF(DATA!G116&gt;0,IF(ISBLANK(INDIRECT("INPUT!$D$24")),"",INDIRECT("INPUT!$D$24")),"")</f>
        <v/>
      </c>
      <c r="X17" s="53" t="str">
        <f ca="1">IF(DATA!G116&gt;0,INDIRECT("INPUT!$K$7"),"")</f>
        <v/>
      </c>
      <c r="Y17" s="53" t="str">
        <f>IF(DATA!G116&gt;0,DATA!$H$91,"")</f>
        <v/>
      </c>
      <c r="Z17" s="53" t="str">
        <f>IF(DATA!G116&gt;0,DATA!G116,"")</f>
        <v/>
      </c>
      <c r="AA17" s="53" t="str">
        <f ca="1">IF(DATA!G116&gt;0,INDIRECT("INPUT!$U$4"),"")</f>
        <v/>
      </c>
      <c r="AB17" s="53" t="str">
        <f ca="1">IF(DATA!G116&gt;0,INDIRECT("INPUT!$M$1"),"")</f>
        <v/>
      </c>
      <c r="AC17" s="53" t="str">
        <f>IF(DATA!G116&gt;0,IF(DATA!H116,"ご注文者と同じ","先様に直接お届け"),"")</f>
        <v/>
      </c>
      <c r="AD17" s="53" t="str">
        <f ca="1">IF(DATA!G116&gt;0,INDIRECT("INPUT!$J$11"),"")</f>
        <v/>
      </c>
      <c r="AE17" s="53" t="str">
        <f ca="1">IF(DATA!G116&gt;0,INDIRECT("INPUT!$J$12"),"")</f>
        <v/>
      </c>
      <c r="AF17" s="53" t="str">
        <f ca="1">IF(DATA!G116&gt;0,INDIRECT("INPUT!$L$12"),"")</f>
        <v/>
      </c>
      <c r="AG17" s="53" t="str">
        <f ca="1">IF(DATA!G116&gt;0,INDIRECT("INPUT!$J$13"),"")</f>
        <v/>
      </c>
      <c r="AH17" s="53" t="str">
        <f ca="1">IF(DATA!G116&gt;0,INDIRECT("INPUT!$J$14"),"")</f>
        <v/>
      </c>
      <c r="AI17" s="53" t="str">
        <f>IF(DATA!G116&gt;0,DATA!$B$93,"")</f>
        <v/>
      </c>
      <c r="AJ17" s="53" t="str">
        <f>IF(DATA!G116&gt;0,DATA!$BO$93,"")</f>
        <v/>
      </c>
      <c r="AK17" s="53" t="str">
        <f>IF(DATA!G116&gt;0,DATA!$BU$93,"")</f>
        <v/>
      </c>
      <c r="AL17" s="53" t="str">
        <f>IF(DATA!G116&gt;0,DATA!$BX$91,"")</f>
        <v/>
      </c>
      <c r="AM17" s="53" t="str">
        <f>IF(DATA!G116&gt;0,DATA!$B$91,"")</f>
        <v/>
      </c>
      <c r="AN17" s="108" t="str">
        <f>IF(DATA!G116&gt;0,DATA!$CA$90,"")</f>
        <v/>
      </c>
      <c r="AO17" s="108" t="str">
        <f>IF(DATA!G116&gt;0,M!$J$1,"")</f>
        <v/>
      </c>
      <c r="AP17" s="108" t="str">
        <f>IF(DATA!G116&gt;0,M!$J$2,"")</f>
        <v/>
      </c>
      <c r="AQ17" s="108" t="str">
        <f>IF(DATA!G116&gt;0,M!$J$3,"")</f>
        <v/>
      </c>
    </row>
    <row r="18" spans="1:43">
      <c r="A18" s="53" t="str">
        <f ca="1">IF(DATA!G117&gt;0,INDIRECT("INPUT!$D$9"),"")</f>
        <v/>
      </c>
      <c r="B18" s="53" t="str">
        <f ca="1">IF(DATA!G117&gt;0,INDIRECT("INPUT!$D$10"),"")</f>
        <v/>
      </c>
      <c r="C18" s="53" t="str">
        <f ca="1">IF(DATA!G117&gt;0,INDIRECT("INPUT!$D$15"),"")</f>
        <v/>
      </c>
      <c r="D18" s="53" t="str">
        <f ca="1">IF(DATA!G117&gt;0,INDIRECT("INPUT!$D$11"),"")</f>
        <v/>
      </c>
      <c r="E18" s="53" t="str">
        <f ca="1">IF(DATA!G117&gt;0,INDIRECT("INPUT!$F$12"),"")</f>
        <v/>
      </c>
      <c r="F18" s="53" t="str">
        <f ca="1">IF(DATA!G117&gt;0,INDIRECT("INPUT!$D$12"),"")</f>
        <v/>
      </c>
      <c r="G18" s="53" t="str">
        <f ca="1">IF(DATA!G117&gt;0,INDIRECT("INPUT!$D$13"),"")</f>
        <v/>
      </c>
      <c r="H18" s="53" t="str">
        <f ca="1">IF(DATA!G117&gt;0,IF(ISBLANK(INDIRECT("INPUT!$D$14")),"",INDIRECT("INPUT!$D$14")),"")</f>
        <v/>
      </c>
      <c r="I18" s="53" t="str">
        <f>IF(DATA!G117&gt;0,DATA!$D$91,"")</f>
        <v/>
      </c>
      <c r="J18" s="53" t="str">
        <f>IF(DATA!G117&gt;0,DATA!$F$91,"")</f>
        <v/>
      </c>
      <c r="K18" s="53" t="str">
        <f ca="1">IF(DATA!G117&gt;0,IF(ISBLANK(INDIRECT("INPUT!$E$18")),"",INDIRECT("INPUT!$E$18")),"")</f>
        <v/>
      </c>
      <c r="L18" s="53" t="str">
        <f ca="1">IF(DATA!G117&gt;0,IF(ISBLANK(INDIRECT("INPUT!$L$18")),"",INDIRECT("INPUT!$L$18")),"")</f>
        <v/>
      </c>
      <c r="M18" s="53" t="str">
        <f>IF(DATA!G117&gt;0,DATA!$J$91,"")</f>
        <v/>
      </c>
      <c r="N18" s="53" t="str">
        <f ca="1">IF(DATA!G117&gt;0,IF(ISBLANK(CONCATENATE(INDIRECT("INPUT!$D$21"),INDIRECT("A!$G$4"))),"",CONCATENATE(INDIRECT("INPUT!$D$21"),INDIRECT("A!$G$4"))),"")</f>
        <v/>
      </c>
      <c r="O18" s="53" t="str">
        <f>IF(DATA!G117&gt;0,DATA!M117,"")</f>
        <v/>
      </c>
      <c r="P18" s="53" t="str">
        <f>IF(DATA!G117&gt;0,DATA!$L$91,"")</f>
        <v/>
      </c>
      <c r="Q18" s="53" t="str">
        <f ca="1">IF(DATA!G117&gt;0,IF(DATA!H117,INDIRECT("INPUT!$O$18"),INDIRECT("INPUT!D122")),"")</f>
        <v/>
      </c>
      <c r="R18" s="53" t="str">
        <f ca="1">IF(DATA!G117&gt;0,IF(DATA!H117,INDIRECT("INPUT!$O$21"),INDIRECT("INPUT!F124")),"")</f>
        <v/>
      </c>
      <c r="S18" s="53" t="str">
        <f ca="1">IF(DATA!G117&gt;0,IF(DATA!H117,INDIRECT("INPUT!$O$20"),INDIRECT("INPUT!D124")),"")</f>
        <v/>
      </c>
      <c r="T18" s="53" t="str">
        <f ca="1">IF(DATA!G117&gt;0,IF(DATA!H117,INDIRECT("INPUT!$O$22"),INDIRECT("INPUT!D125")),"")</f>
        <v/>
      </c>
      <c r="U18" s="53" t="str">
        <f ca="1">IF(DATA!G117&gt;0,IF(DATA!H117,INDIRECT("INPUT!$O$23"),IF(ISBLANK(INDIRECT("INPUT!$D$126")),"",INDIRECT("INPUT!$D$126"))),"")</f>
        <v/>
      </c>
      <c r="V18" s="53" t="str">
        <f ca="1">IF(DATA!G117&gt;0,IF(DATA!H117,INDIRECT("INPUT!$O$19"),INDIRECT("INPUT!D123")),"")</f>
        <v/>
      </c>
      <c r="W18" s="53" t="str">
        <f ca="1">IF(DATA!G117&gt;0,IF(ISBLANK(INDIRECT("INPUT!$D$24")),"",INDIRECT("INPUT!$D$24")),"")</f>
        <v/>
      </c>
      <c r="X18" s="53" t="str">
        <f ca="1">IF(DATA!G117&gt;0,INDIRECT("INPUT!$K$7"),"")</f>
        <v/>
      </c>
      <c r="Y18" s="53" t="str">
        <f>IF(DATA!G117&gt;0,DATA!$H$91,"")</f>
        <v/>
      </c>
      <c r="Z18" s="53" t="str">
        <f>IF(DATA!G117&gt;0,DATA!G117,"")</f>
        <v/>
      </c>
      <c r="AA18" s="53" t="str">
        <f ca="1">IF(DATA!G117&gt;0,INDIRECT("INPUT!$U$4"),"")</f>
        <v/>
      </c>
      <c r="AB18" s="53" t="str">
        <f ca="1">IF(DATA!G117&gt;0,INDIRECT("INPUT!$M$1"),"")</f>
        <v/>
      </c>
      <c r="AC18" s="53" t="str">
        <f>IF(DATA!G117&gt;0,IF(DATA!H117,"ご注文者と同じ","先様に直接お届け"),"")</f>
        <v/>
      </c>
      <c r="AD18" s="53" t="str">
        <f ca="1">IF(DATA!G117&gt;0,INDIRECT("INPUT!$J$11"),"")</f>
        <v/>
      </c>
      <c r="AE18" s="53" t="str">
        <f ca="1">IF(DATA!G117&gt;0,INDIRECT("INPUT!$J$12"),"")</f>
        <v/>
      </c>
      <c r="AF18" s="53" t="str">
        <f ca="1">IF(DATA!G117&gt;0,INDIRECT("INPUT!$L$12"),"")</f>
        <v/>
      </c>
      <c r="AG18" s="53" t="str">
        <f ca="1">IF(DATA!G117&gt;0,INDIRECT("INPUT!$J$13"),"")</f>
        <v/>
      </c>
      <c r="AH18" s="53" t="str">
        <f ca="1">IF(DATA!G117&gt;0,INDIRECT("INPUT!$J$14"),"")</f>
        <v/>
      </c>
      <c r="AI18" s="53" t="str">
        <f>IF(DATA!G117&gt;0,DATA!$B$93,"")</f>
        <v/>
      </c>
      <c r="AJ18" s="53" t="str">
        <f>IF(DATA!G117&gt;0,DATA!$BO$93,"")</f>
        <v/>
      </c>
      <c r="AK18" s="53" t="str">
        <f>IF(DATA!G117&gt;0,DATA!$BU$93,"")</f>
        <v/>
      </c>
      <c r="AL18" s="53" t="str">
        <f>IF(DATA!G117&gt;0,DATA!$BX$91,"")</f>
        <v/>
      </c>
      <c r="AM18" s="53" t="str">
        <f>IF(DATA!G117&gt;0,DATA!$B$91,"")</f>
        <v/>
      </c>
      <c r="AN18" s="108" t="str">
        <f>IF(DATA!G117&gt;0,DATA!$CA$90,"")</f>
        <v/>
      </c>
      <c r="AO18" s="108" t="str">
        <f>IF(DATA!G117&gt;0,M!$J$1,"")</f>
        <v/>
      </c>
      <c r="AP18" s="108" t="str">
        <f>IF(DATA!G117&gt;0,M!$J$2,"")</f>
        <v/>
      </c>
      <c r="AQ18" s="108" t="str">
        <f>IF(DATA!G117&gt;0,M!$J$3,"")</f>
        <v/>
      </c>
    </row>
    <row r="19" spans="1:43">
      <c r="A19" s="53" t="str">
        <f ca="1">IF(DATA!G118&gt;0,INDIRECT("INPUT!$D$9"),"")</f>
        <v/>
      </c>
      <c r="B19" s="53" t="str">
        <f ca="1">IF(DATA!G118&gt;0,INDIRECT("INPUT!$D$10"),"")</f>
        <v/>
      </c>
      <c r="C19" s="53" t="str">
        <f ca="1">IF(DATA!G118&gt;0,INDIRECT("INPUT!$D$15"),"")</f>
        <v/>
      </c>
      <c r="D19" s="53" t="str">
        <f ca="1">IF(DATA!G118&gt;0,INDIRECT("INPUT!$D$11"),"")</f>
        <v/>
      </c>
      <c r="E19" s="53" t="str">
        <f ca="1">IF(DATA!G118&gt;0,INDIRECT("INPUT!$F$12"),"")</f>
        <v/>
      </c>
      <c r="F19" s="53" t="str">
        <f ca="1">IF(DATA!G118&gt;0,INDIRECT("INPUT!$D$12"),"")</f>
        <v/>
      </c>
      <c r="G19" s="53" t="str">
        <f ca="1">IF(DATA!G118&gt;0,INDIRECT("INPUT!$D$13"),"")</f>
        <v/>
      </c>
      <c r="H19" s="53" t="str">
        <f ca="1">IF(DATA!G118&gt;0,IF(ISBLANK(INDIRECT("INPUT!$D$14")),"",INDIRECT("INPUT!$D$14")),"")</f>
        <v/>
      </c>
      <c r="I19" s="53" t="str">
        <f>IF(DATA!G118&gt;0,DATA!$D$91,"")</f>
        <v/>
      </c>
      <c r="J19" s="53" t="str">
        <f>IF(DATA!G118&gt;0,DATA!$F$91,"")</f>
        <v/>
      </c>
      <c r="K19" s="53" t="str">
        <f ca="1">IF(DATA!G118&gt;0,IF(ISBLANK(INDIRECT("INPUT!$E$18")),"",INDIRECT("INPUT!$E$18")),"")</f>
        <v/>
      </c>
      <c r="L19" s="53" t="str">
        <f ca="1">IF(DATA!G118&gt;0,IF(ISBLANK(INDIRECT("INPUT!$L$18")),"",INDIRECT("INPUT!$L$18")),"")</f>
        <v/>
      </c>
      <c r="M19" s="53" t="str">
        <f>IF(DATA!G118&gt;0,DATA!$J$91,"")</f>
        <v/>
      </c>
      <c r="N19" s="53" t="str">
        <f ca="1">IF(DATA!G118&gt;0,IF(ISBLANK(CONCATENATE(INDIRECT("INPUT!$D$21"),INDIRECT("A!$G$4"))),"",CONCATENATE(INDIRECT("INPUT!$D$21"),INDIRECT("A!$G$4"))),"")</f>
        <v/>
      </c>
      <c r="O19" s="53" t="str">
        <f>IF(DATA!G118&gt;0,DATA!M118,"")</f>
        <v/>
      </c>
      <c r="P19" s="53" t="str">
        <f>IF(DATA!G118&gt;0,DATA!$L$91,"")</f>
        <v/>
      </c>
      <c r="Q19" s="53" t="str">
        <f ca="1">IF(DATA!G118&gt;0,IF(DATA!H118,INDIRECT("INPUT!$O$18"),INDIRECT("INPUT!D128")),"")</f>
        <v/>
      </c>
      <c r="R19" s="53" t="str">
        <f ca="1">IF(DATA!G118&gt;0,IF(DATA!H118,INDIRECT("INPUT!$O$21"),INDIRECT("INPUT!F130")),"")</f>
        <v/>
      </c>
      <c r="S19" s="53" t="str">
        <f ca="1">IF(DATA!G118&gt;0,IF(DATA!H118,INDIRECT("INPUT!$O$20"),INDIRECT("INPUT!D130")),"")</f>
        <v/>
      </c>
      <c r="T19" s="53" t="str">
        <f ca="1">IF(DATA!G118&gt;0,IF(DATA!H118,INDIRECT("INPUT!$O$22"),INDIRECT("INPUT!D131")),"")</f>
        <v/>
      </c>
      <c r="U19" s="53" t="str">
        <f ca="1">IF(DATA!G118&gt;0,IF(DATA!H118,INDIRECT("INPUT!$O$23"),IF(ISBLANK(INDIRECT("INPUT!$D$132")),"",INDIRECT("INPUT!$D$132"))),"")</f>
        <v/>
      </c>
      <c r="V19" s="53" t="str">
        <f ca="1">IF(DATA!G118&gt;0,IF(DATA!H118,INDIRECT("INPUT!$O$19"),INDIRECT("INPUT!D129")),"")</f>
        <v/>
      </c>
      <c r="W19" s="53" t="str">
        <f ca="1">IF(DATA!G118&gt;0,IF(ISBLANK(INDIRECT("INPUT!$D$24")),"",INDIRECT("INPUT!$D$24")),"")</f>
        <v/>
      </c>
      <c r="X19" s="53" t="str">
        <f ca="1">IF(DATA!G118&gt;0,INDIRECT("INPUT!$K$7"),"")</f>
        <v/>
      </c>
      <c r="Y19" s="53" t="str">
        <f>IF(DATA!G118&gt;0,DATA!$H$91,"")</f>
        <v/>
      </c>
      <c r="Z19" s="53" t="str">
        <f>IF(DATA!G118&gt;0,DATA!G118,"")</f>
        <v/>
      </c>
      <c r="AA19" s="53" t="str">
        <f ca="1">IF(DATA!G118&gt;0,INDIRECT("INPUT!$U$4"),"")</f>
        <v/>
      </c>
      <c r="AB19" s="53" t="str">
        <f ca="1">IF(DATA!G118&gt;0,INDIRECT("INPUT!$M$1"),"")</f>
        <v/>
      </c>
      <c r="AC19" s="53" t="str">
        <f>IF(DATA!G118&gt;0,IF(DATA!H118,"ご注文者と同じ","先様に直接お届け"),"")</f>
        <v/>
      </c>
      <c r="AD19" s="53" t="str">
        <f ca="1">IF(DATA!G118&gt;0,INDIRECT("INPUT!$J$11"),"")</f>
        <v/>
      </c>
      <c r="AE19" s="53" t="str">
        <f ca="1">IF(DATA!G118&gt;0,INDIRECT("INPUT!$J$12"),"")</f>
        <v/>
      </c>
      <c r="AF19" s="53" t="str">
        <f ca="1">IF(DATA!G118&gt;0,INDIRECT("INPUT!$L$12"),"")</f>
        <v/>
      </c>
      <c r="AG19" s="53" t="str">
        <f ca="1">IF(DATA!G118&gt;0,INDIRECT("INPUT!$J$13"),"")</f>
        <v/>
      </c>
      <c r="AH19" s="53" t="str">
        <f ca="1">IF(DATA!G118&gt;0,INDIRECT("INPUT!$J$14"),"")</f>
        <v/>
      </c>
      <c r="AI19" s="53" t="str">
        <f>IF(DATA!G118&gt;0,DATA!$B$93,"")</f>
        <v/>
      </c>
      <c r="AJ19" s="53" t="str">
        <f>IF(DATA!G118&gt;0,DATA!$BO$93,"")</f>
        <v/>
      </c>
      <c r="AK19" s="53" t="str">
        <f>IF(DATA!G118&gt;0,DATA!$BU$93,"")</f>
        <v/>
      </c>
      <c r="AL19" s="53" t="str">
        <f>IF(DATA!G118&gt;0,DATA!$BX$91,"")</f>
        <v/>
      </c>
      <c r="AM19" s="53" t="str">
        <f>IF(DATA!G118&gt;0,DATA!$B$91,"")</f>
        <v/>
      </c>
      <c r="AN19" s="108" t="str">
        <f>IF(DATA!G118&gt;0,DATA!$CA$90,"")</f>
        <v/>
      </c>
      <c r="AO19" s="108" t="str">
        <f>IF(DATA!G118&gt;0,M!$J$1,"")</f>
        <v/>
      </c>
      <c r="AP19" s="108" t="str">
        <f>IF(DATA!G118&gt;0,M!$J$2,"")</f>
        <v/>
      </c>
      <c r="AQ19" s="108" t="str">
        <f>IF(DATA!G118&gt;0,M!$J$3,"")</f>
        <v/>
      </c>
    </row>
    <row r="20" spans="1:43">
      <c r="A20" s="53" t="str">
        <f ca="1">IF(DATA!G119&gt;0,INDIRECT("INPUT!$D$9"),"")</f>
        <v/>
      </c>
      <c r="B20" s="53" t="str">
        <f ca="1">IF(DATA!G119&gt;0,INDIRECT("INPUT!$D$10"),"")</f>
        <v/>
      </c>
      <c r="C20" s="53" t="str">
        <f ca="1">IF(DATA!G119&gt;0,INDIRECT("INPUT!$D$15"),"")</f>
        <v/>
      </c>
      <c r="D20" s="53" t="str">
        <f ca="1">IF(DATA!G119&gt;0,INDIRECT("INPUT!$D$11"),"")</f>
        <v/>
      </c>
      <c r="E20" s="53" t="str">
        <f ca="1">IF(DATA!G119&gt;0,INDIRECT("INPUT!$F$12"),"")</f>
        <v/>
      </c>
      <c r="F20" s="53" t="str">
        <f ca="1">IF(DATA!G119&gt;0,INDIRECT("INPUT!$D$12"),"")</f>
        <v/>
      </c>
      <c r="G20" s="53" t="str">
        <f ca="1">IF(DATA!G119&gt;0,INDIRECT("INPUT!$D$13"),"")</f>
        <v/>
      </c>
      <c r="H20" s="53" t="str">
        <f ca="1">IF(DATA!G119&gt;0,IF(ISBLANK(INDIRECT("INPUT!$D$14")),"",INDIRECT("INPUT!$D$14")),"")</f>
        <v/>
      </c>
      <c r="I20" s="53" t="str">
        <f>IF(DATA!G119&gt;0,DATA!$D$91,"")</f>
        <v/>
      </c>
      <c r="J20" s="53" t="str">
        <f>IF(DATA!G119&gt;0,DATA!$F$91,"")</f>
        <v/>
      </c>
      <c r="K20" s="53" t="str">
        <f ca="1">IF(DATA!G119&gt;0,IF(ISBLANK(INDIRECT("INPUT!$E$18")),"",INDIRECT("INPUT!$E$18")),"")</f>
        <v/>
      </c>
      <c r="L20" s="53" t="str">
        <f ca="1">IF(DATA!G119&gt;0,IF(ISBLANK(INDIRECT("INPUT!$L$18")),"",INDIRECT("INPUT!$L$18")),"")</f>
        <v/>
      </c>
      <c r="M20" s="53" t="str">
        <f>IF(DATA!G119&gt;0,DATA!$J$91,"")</f>
        <v/>
      </c>
      <c r="N20" s="53" t="str">
        <f ca="1">IF(DATA!G119&gt;0,IF(ISBLANK(CONCATENATE(INDIRECT("INPUT!$D$21"),INDIRECT("A!$G$4"))),"",CONCATENATE(INDIRECT("INPUT!$D$21"),INDIRECT("A!$G$4"))),"")</f>
        <v/>
      </c>
      <c r="O20" s="53" t="str">
        <f>IF(DATA!G119&gt;0,DATA!M119,"")</f>
        <v/>
      </c>
      <c r="P20" s="53" t="str">
        <f>IF(DATA!G119&gt;0,DATA!$L$91,"")</f>
        <v/>
      </c>
      <c r="Q20" s="53" t="str">
        <f ca="1">IF(DATA!G119&gt;0,IF(DATA!H119,INDIRECT("INPUT!$O$18"),INDIRECT("INPUT!D134")),"")</f>
        <v/>
      </c>
      <c r="R20" s="53" t="str">
        <f ca="1">IF(DATA!G119&gt;0,IF(DATA!H119,INDIRECT("INPUT!$O$21"),INDIRECT("INPUT!F136")),"")</f>
        <v/>
      </c>
      <c r="S20" s="53" t="str">
        <f ca="1">IF(DATA!G119&gt;0,IF(DATA!H119,INDIRECT("INPUT!$O$20"),INDIRECT("INPUT!D136")),"")</f>
        <v/>
      </c>
      <c r="T20" s="53" t="str">
        <f ca="1">IF(DATA!G119&gt;0,IF(DATA!H119,INDIRECT("INPUT!$O$22"),INDIRECT("INPUT!D137")),"")</f>
        <v/>
      </c>
      <c r="U20" s="53" t="str">
        <f ca="1">IF(DATA!G119&gt;0,IF(DATA!H119,INDIRECT("INPUT!$O$23"),IF(ISBLANK(INDIRECT("INPUT!$D$138")),"",INDIRECT("INPUT!$D$138"))),"")</f>
        <v/>
      </c>
      <c r="V20" s="53" t="str">
        <f ca="1">IF(DATA!G119&gt;0,IF(DATA!H119,INDIRECT("INPUT!$O$19"),INDIRECT("INPUT!D135")),"")</f>
        <v/>
      </c>
      <c r="W20" s="53" t="str">
        <f ca="1">IF(DATA!G119&gt;0,IF(ISBLANK(INDIRECT("INPUT!$D$24")),"",INDIRECT("INPUT!$D$24")),"")</f>
        <v/>
      </c>
      <c r="X20" s="53" t="str">
        <f ca="1">IF(DATA!G119&gt;0,INDIRECT("INPUT!$K$7"),"")</f>
        <v/>
      </c>
      <c r="Y20" s="53" t="str">
        <f>IF(DATA!G119&gt;0,DATA!$H$91,"")</f>
        <v/>
      </c>
      <c r="Z20" s="53" t="str">
        <f>IF(DATA!G119&gt;0,DATA!G119,"")</f>
        <v/>
      </c>
      <c r="AA20" s="53" t="str">
        <f ca="1">IF(DATA!G119&gt;0,INDIRECT("INPUT!$U$4"),"")</f>
        <v/>
      </c>
      <c r="AB20" s="53" t="str">
        <f ca="1">IF(DATA!G119&gt;0,INDIRECT("INPUT!$M$1"),"")</f>
        <v/>
      </c>
      <c r="AC20" s="53" t="str">
        <f>IF(DATA!G119&gt;0,IF(DATA!H119,"ご注文者と同じ","先様に直接お届け"),"")</f>
        <v/>
      </c>
      <c r="AD20" s="53" t="str">
        <f ca="1">IF(DATA!G119&gt;0,INDIRECT("INPUT!$J$11"),"")</f>
        <v/>
      </c>
      <c r="AE20" s="53" t="str">
        <f ca="1">IF(DATA!G119&gt;0,INDIRECT("INPUT!$J$12"),"")</f>
        <v/>
      </c>
      <c r="AF20" s="53" t="str">
        <f ca="1">IF(DATA!G119&gt;0,INDIRECT("INPUT!$L$12"),"")</f>
        <v/>
      </c>
      <c r="AG20" s="53" t="str">
        <f ca="1">IF(DATA!G119&gt;0,INDIRECT("INPUT!$J$13"),"")</f>
        <v/>
      </c>
      <c r="AH20" s="53" t="str">
        <f ca="1">IF(DATA!G119&gt;0,INDIRECT("INPUT!$J$14"),"")</f>
        <v/>
      </c>
      <c r="AI20" s="53" t="str">
        <f>IF(DATA!G119&gt;0,DATA!$B$93,"")</f>
        <v/>
      </c>
      <c r="AJ20" s="53" t="str">
        <f>IF(DATA!G119&gt;0,DATA!$BO$93,"")</f>
        <v/>
      </c>
      <c r="AK20" s="53" t="str">
        <f>IF(DATA!G119&gt;0,DATA!$BU$93,"")</f>
        <v/>
      </c>
      <c r="AL20" s="53" t="str">
        <f>IF(DATA!G119&gt;0,DATA!$BX$91,"")</f>
        <v/>
      </c>
      <c r="AM20" s="53" t="str">
        <f>IF(DATA!G119&gt;0,DATA!$B$91,"")</f>
        <v/>
      </c>
      <c r="AN20" s="108" t="str">
        <f>IF(DATA!G119&gt;0,DATA!$CA$90,"")</f>
        <v/>
      </c>
      <c r="AO20" s="108" t="str">
        <f>IF(DATA!G119&gt;0,M!$J$1,"")</f>
        <v/>
      </c>
      <c r="AP20" s="108" t="str">
        <f>IF(DATA!G119&gt;0,M!$J$2,"")</f>
        <v/>
      </c>
      <c r="AQ20" s="108" t="str">
        <f>IF(DATA!G119&gt;0,M!$J$3,"")</f>
        <v/>
      </c>
    </row>
    <row r="21" spans="1:43">
      <c r="A21" s="53" t="str">
        <f ca="1">IF(DATA!G120&gt;0,INDIRECT("INPUT!$D$9"),"")</f>
        <v/>
      </c>
      <c r="B21" s="53" t="str">
        <f ca="1">IF(DATA!G120&gt;0,INDIRECT("INPUT!$D$10"),"")</f>
        <v/>
      </c>
      <c r="C21" s="53" t="str">
        <f ca="1">IF(DATA!G120&gt;0,INDIRECT("INPUT!$D$15"),"")</f>
        <v/>
      </c>
      <c r="D21" s="53" t="str">
        <f ca="1">IF(DATA!G120&gt;0,INDIRECT("INPUT!$D$11"),"")</f>
        <v/>
      </c>
      <c r="E21" s="53" t="str">
        <f ca="1">IF(DATA!G120&gt;0,INDIRECT("INPUT!$F$12"),"")</f>
        <v/>
      </c>
      <c r="F21" s="53" t="str">
        <f ca="1">IF(DATA!G120&gt;0,INDIRECT("INPUT!$D$12"),"")</f>
        <v/>
      </c>
      <c r="G21" s="53" t="str">
        <f ca="1">IF(DATA!G120&gt;0,INDIRECT("INPUT!$D$13"),"")</f>
        <v/>
      </c>
      <c r="H21" s="53" t="str">
        <f ca="1">IF(DATA!G120&gt;0,IF(ISBLANK(INDIRECT("INPUT!$D$14")),"",INDIRECT("INPUT!$D$14")),"")</f>
        <v/>
      </c>
      <c r="I21" s="53" t="str">
        <f>IF(DATA!G120&gt;0,DATA!$D$91,"")</f>
        <v/>
      </c>
      <c r="J21" s="53" t="str">
        <f>IF(DATA!G120&gt;0,DATA!$F$91,"")</f>
        <v/>
      </c>
      <c r="K21" s="53" t="str">
        <f ca="1">IF(DATA!G120&gt;0,IF(ISBLANK(INDIRECT("INPUT!$E$18")),"",INDIRECT("INPUT!$E$18")),"")</f>
        <v/>
      </c>
      <c r="L21" s="53" t="str">
        <f ca="1">IF(DATA!G120&gt;0,IF(ISBLANK(INDIRECT("INPUT!$L$18")),"",INDIRECT("INPUT!$L$18")),"")</f>
        <v/>
      </c>
      <c r="M21" s="53" t="str">
        <f>IF(DATA!G120&gt;0,DATA!$J$91,"")</f>
        <v/>
      </c>
      <c r="N21" s="53" t="str">
        <f ca="1">IF(DATA!G120&gt;0,IF(ISBLANK(CONCATENATE(INDIRECT("INPUT!$D$21"),INDIRECT("A!$G$4"))),"",CONCATENATE(INDIRECT("INPUT!$D$21"),INDIRECT("A!$G$4"))),"")</f>
        <v/>
      </c>
      <c r="O21" s="53" t="str">
        <f>IF(DATA!G120&gt;0,DATA!M120,"")</f>
        <v/>
      </c>
      <c r="P21" s="53" t="str">
        <f>IF(DATA!G120&gt;0,DATA!$L$91,"")</f>
        <v/>
      </c>
      <c r="Q21" s="53" t="str">
        <f ca="1">IF(DATA!G120&gt;0,IF(DATA!H120,INDIRECT("INPUT!$O$18"),INDIRECT("INPUT!D140")),"")</f>
        <v/>
      </c>
      <c r="R21" s="53" t="str">
        <f ca="1">IF(DATA!G120&gt;0,IF(DATA!H120,INDIRECT("INPUT!$O$21"),INDIRECT("INPUT!F142")),"")</f>
        <v/>
      </c>
      <c r="S21" s="53" t="str">
        <f ca="1">IF(DATA!G120&gt;0,IF(DATA!H120,INDIRECT("INPUT!$O$20"),INDIRECT("INPUT!D142")),"")</f>
        <v/>
      </c>
      <c r="T21" s="53" t="str">
        <f ca="1">IF(DATA!G120&gt;0,IF(DATA!H120,INDIRECT("INPUT!$O$22"),INDIRECT("INPUT!D143")),"")</f>
        <v/>
      </c>
      <c r="U21" s="53" t="str">
        <f ca="1">IF(DATA!G120&gt;0,IF(DATA!H120,INDIRECT("INPUT!$O$23"),IF(ISBLANK(INDIRECT("INPUT!$D$144")),"",INDIRECT("INPUT!$D$144"))),"")</f>
        <v/>
      </c>
      <c r="V21" s="53" t="str">
        <f ca="1">IF(DATA!G120&gt;0,IF(DATA!H120,INDIRECT("INPUT!$O$19"),INDIRECT("INPUT!D141")),"")</f>
        <v/>
      </c>
      <c r="W21" s="53" t="str">
        <f ca="1">IF(DATA!G120&gt;0,IF(ISBLANK(INDIRECT("INPUT!$D$24")),"",INDIRECT("INPUT!$D$24")),"")</f>
        <v/>
      </c>
      <c r="X21" s="53" t="str">
        <f ca="1">IF(DATA!G120&gt;0,INDIRECT("INPUT!$K$7"),"")</f>
        <v/>
      </c>
      <c r="Y21" s="53" t="str">
        <f>IF(DATA!G120&gt;0,DATA!$H$91,"")</f>
        <v/>
      </c>
      <c r="Z21" s="53" t="str">
        <f>IF(DATA!G120&gt;0,DATA!G120,"")</f>
        <v/>
      </c>
      <c r="AA21" s="53" t="str">
        <f ca="1">IF(DATA!G120&gt;0,INDIRECT("INPUT!$U$4"),"")</f>
        <v/>
      </c>
      <c r="AB21" s="53" t="str">
        <f ca="1">IF(DATA!G120&gt;0,INDIRECT("INPUT!$M$1"),"")</f>
        <v/>
      </c>
      <c r="AC21" s="53" t="str">
        <f>IF(DATA!G120&gt;0,IF(DATA!H120,"ご注文者と同じ","先様に直接お届け"),"")</f>
        <v/>
      </c>
      <c r="AD21" s="53" t="str">
        <f ca="1">IF(DATA!G120&gt;0,INDIRECT("INPUT!$J$11"),"")</f>
        <v/>
      </c>
      <c r="AE21" s="53" t="str">
        <f ca="1">IF(DATA!G120&gt;0,INDIRECT("INPUT!$J$12"),"")</f>
        <v/>
      </c>
      <c r="AF21" s="53" t="str">
        <f ca="1">IF(DATA!G120&gt;0,INDIRECT("INPUT!$L$12"),"")</f>
        <v/>
      </c>
      <c r="AG21" s="53" t="str">
        <f ca="1">IF(DATA!G120&gt;0,INDIRECT("INPUT!$J$13"),"")</f>
        <v/>
      </c>
      <c r="AH21" s="53" t="str">
        <f ca="1">IF(DATA!G120&gt;0,INDIRECT("INPUT!$J$14"),"")</f>
        <v/>
      </c>
      <c r="AI21" s="53" t="str">
        <f>IF(DATA!G120&gt;0,DATA!$B$93,"")</f>
        <v/>
      </c>
      <c r="AJ21" s="53" t="str">
        <f>IF(DATA!G120&gt;0,DATA!$BO$93,"")</f>
        <v/>
      </c>
      <c r="AK21" s="53" t="str">
        <f>IF(DATA!G120&gt;0,DATA!$BU$93,"")</f>
        <v/>
      </c>
      <c r="AL21" s="53" t="str">
        <f>IF(DATA!G120&gt;0,DATA!$BX$91,"")</f>
        <v/>
      </c>
      <c r="AM21" s="53" t="str">
        <f>IF(DATA!G120&gt;0,DATA!$B$91,"")</f>
        <v/>
      </c>
      <c r="AN21" s="108" t="str">
        <f>IF(DATA!G120&gt;0,DATA!$CA$90,"")</f>
        <v/>
      </c>
      <c r="AO21" s="108" t="str">
        <f>IF(DATA!G120&gt;0,M!$J$1,"")</f>
        <v/>
      </c>
      <c r="AP21" s="108" t="str">
        <f>IF(DATA!G120&gt;0,M!$J$2,"")</f>
        <v/>
      </c>
      <c r="AQ21" s="108" t="str">
        <f>IF(DATA!G120&gt;0,M!$J$3,"")</f>
        <v/>
      </c>
    </row>
    <row r="22" spans="1:43">
      <c r="A22" s="53" t="str">
        <f ca="1">IF(DATA!G121&gt;0,INDIRECT("INPUT!$D$9"),"")</f>
        <v/>
      </c>
      <c r="B22" s="53" t="str">
        <f ca="1">IF(DATA!G121&gt;0,INDIRECT("INPUT!$D$10"),"")</f>
        <v/>
      </c>
      <c r="C22" s="53" t="str">
        <f ca="1">IF(DATA!G121&gt;0,INDIRECT("INPUT!$D$15"),"")</f>
        <v/>
      </c>
      <c r="D22" s="53" t="str">
        <f ca="1">IF(DATA!G121&gt;0,INDIRECT("INPUT!$D$11"),"")</f>
        <v/>
      </c>
      <c r="E22" s="53" t="str">
        <f ca="1">IF(DATA!G121&gt;0,INDIRECT("INPUT!$F$12"),"")</f>
        <v/>
      </c>
      <c r="F22" s="53" t="str">
        <f ca="1">IF(DATA!G121&gt;0,INDIRECT("INPUT!$D$12"),"")</f>
        <v/>
      </c>
      <c r="G22" s="53" t="str">
        <f ca="1">IF(DATA!G121&gt;0,INDIRECT("INPUT!$D$13"),"")</f>
        <v/>
      </c>
      <c r="H22" s="53" t="str">
        <f ca="1">IF(DATA!G121&gt;0,IF(ISBLANK(INDIRECT("INPUT!$D$14")),"",INDIRECT("INPUT!$D$14")),"")</f>
        <v/>
      </c>
      <c r="I22" s="53" t="str">
        <f>IF(DATA!G121&gt;0,DATA!$D$91,"")</f>
        <v/>
      </c>
      <c r="J22" s="53" t="str">
        <f>IF(DATA!G121&gt;0,DATA!$F$91,"")</f>
        <v/>
      </c>
      <c r="K22" s="53" t="str">
        <f ca="1">IF(DATA!G121&gt;0,IF(ISBLANK(INDIRECT("INPUT!$E$18")),"",INDIRECT("INPUT!$E$18")),"")</f>
        <v/>
      </c>
      <c r="L22" s="53" t="str">
        <f ca="1">IF(DATA!G121&gt;0,IF(ISBLANK(INDIRECT("INPUT!$L$18")),"",INDIRECT("INPUT!$L$18")),"")</f>
        <v/>
      </c>
      <c r="M22" s="53" t="str">
        <f>IF(DATA!G121&gt;0,DATA!$J$91,"")</f>
        <v/>
      </c>
      <c r="N22" s="53" t="str">
        <f ca="1">IF(DATA!G121&gt;0,IF(ISBLANK(CONCATENATE(INDIRECT("INPUT!$D$21"),INDIRECT("A!$G$4"))),"",CONCATENATE(INDIRECT("INPUT!$D$21"),INDIRECT("A!$G$4"))),"")</f>
        <v/>
      </c>
      <c r="O22" s="53" t="str">
        <f>IF(DATA!G121&gt;0,DATA!M121,"")</f>
        <v/>
      </c>
      <c r="P22" s="53" t="str">
        <f>IF(DATA!G121&gt;0,DATA!$L$91,"")</f>
        <v/>
      </c>
      <c r="Q22" s="53" t="str">
        <f ca="1">IF(DATA!G121&gt;0,IF(DATA!H121,INDIRECT("INPUT!$O$18"),INDIRECT("INPUT!D146")),"")</f>
        <v/>
      </c>
      <c r="R22" s="53" t="str">
        <f ca="1">IF(DATA!G121&gt;0,IF(DATA!H121,INDIRECT("INPUT!$O$21"),INDIRECT("INPUT!F148")),"")</f>
        <v/>
      </c>
      <c r="S22" s="53" t="str">
        <f ca="1">IF(DATA!G121&gt;0,IF(DATA!H121,INDIRECT("INPUT!$O$20"),INDIRECT("INPUT!D148")),"")</f>
        <v/>
      </c>
      <c r="T22" s="53" t="str">
        <f ca="1">IF(DATA!G121&gt;0,IF(DATA!H121,INDIRECT("INPUT!$O$22"),INDIRECT("INPUT!D149")),"")</f>
        <v/>
      </c>
      <c r="U22" s="53" t="str">
        <f ca="1">IF(DATA!G121&gt;0,IF(DATA!H121,INDIRECT("INPUT!$O$23"),IF(ISBLANK(INDIRECT("INPUT!$D$150")),"",INDIRECT("INPUT!$D$150"))),"")</f>
        <v/>
      </c>
      <c r="V22" s="53" t="str">
        <f ca="1">IF(DATA!G121&gt;0,IF(DATA!H121,INDIRECT("INPUT!$O$19"),INDIRECT("INPUT!D147")),"")</f>
        <v/>
      </c>
      <c r="W22" s="53" t="str">
        <f ca="1">IF(DATA!G121&gt;0,IF(ISBLANK(INDIRECT("INPUT!$D$24")),"",INDIRECT("INPUT!$D$24")),"")</f>
        <v/>
      </c>
      <c r="X22" s="53" t="str">
        <f ca="1">IF(DATA!G121&gt;0,INDIRECT("INPUT!$K$7"),"")</f>
        <v/>
      </c>
      <c r="Y22" s="53" t="str">
        <f>IF(DATA!G121&gt;0,DATA!$H$91,"")</f>
        <v/>
      </c>
      <c r="Z22" s="53" t="str">
        <f>IF(DATA!G121&gt;0,DATA!G121,"")</f>
        <v/>
      </c>
      <c r="AA22" s="53" t="str">
        <f ca="1">IF(DATA!G121&gt;0,INDIRECT("INPUT!$U$4"),"")</f>
        <v/>
      </c>
      <c r="AB22" s="53" t="str">
        <f ca="1">IF(DATA!G121&gt;0,INDIRECT("INPUT!$M$1"),"")</f>
        <v/>
      </c>
      <c r="AC22" s="53" t="str">
        <f>IF(DATA!G121&gt;0,IF(DATA!H121,"ご注文者と同じ","先様に直接お届け"),"")</f>
        <v/>
      </c>
      <c r="AD22" s="53" t="str">
        <f ca="1">IF(DATA!G121&gt;0,INDIRECT("INPUT!$J$11"),"")</f>
        <v/>
      </c>
      <c r="AE22" s="53" t="str">
        <f ca="1">IF(DATA!G121&gt;0,INDIRECT("INPUT!$J$12"),"")</f>
        <v/>
      </c>
      <c r="AF22" s="53" t="str">
        <f ca="1">IF(DATA!G121&gt;0,INDIRECT("INPUT!$L$12"),"")</f>
        <v/>
      </c>
      <c r="AG22" s="53" t="str">
        <f ca="1">IF(DATA!G121&gt;0,INDIRECT("INPUT!$J$13"),"")</f>
        <v/>
      </c>
      <c r="AH22" s="53" t="str">
        <f ca="1">IF(DATA!G121&gt;0,INDIRECT("INPUT!$J$14"),"")</f>
        <v/>
      </c>
      <c r="AI22" s="53" t="str">
        <f>IF(DATA!G121&gt;0,DATA!$B$93,"")</f>
        <v/>
      </c>
      <c r="AJ22" s="53" t="str">
        <f>IF(DATA!G121&gt;0,DATA!$BO$93,"")</f>
        <v/>
      </c>
      <c r="AK22" s="53" t="str">
        <f>IF(DATA!G121&gt;0,DATA!$BU$93,"")</f>
        <v/>
      </c>
      <c r="AL22" s="53" t="str">
        <f>IF(DATA!G121&gt;0,DATA!$BX$91,"")</f>
        <v/>
      </c>
      <c r="AM22" s="53" t="str">
        <f>IF(DATA!G121&gt;0,DATA!$B$91,"")</f>
        <v/>
      </c>
      <c r="AN22" s="108" t="str">
        <f>IF(DATA!G121&gt;0,DATA!$CA$90,"")</f>
        <v/>
      </c>
      <c r="AO22" s="108" t="str">
        <f>IF(DATA!G121&gt;0,M!$J$1,"")</f>
        <v/>
      </c>
      <c r="AP22" s="108" t="str">
        <f>IF(DATA!G121&gt;0,M!$J$2,"")</f>
        <v/>
      </c>
      <c r="AQ22" s="108" t="str">
        <f>IF(DATA!G121&gt;0,M!$J$3,"")</f>
        <v/>
      </c>
    </row>
    <row r="23" spans="1:43">
      <c r="A23" s="53" t="str">
        <f ca="1">IF(DATA!G122&gt;0,INDIRECT("INPUT!$D$9"),"")</f>
        <v/>
      </c>
      <c r="B23" s="53" t="str">
        <f ca="1">IF(DATA!G122&gt;0,INDIRECT("INPUT!$D$10"),"")</f>
        <v/>
      </c>
      <c r="C23" s="53" t="str">
        <f ca="1">IF(DATA!G122&gt;0,INDIRECT("INPUT!$D$15"),"")</f>
        <v/>
      </c>
      <c r="D23" s="53" t="str">
        <f ca="1">IF(DATA!G122&gt;0,INDIRECT("INPUT!$D$11"),"")</f>
        <v/>
      </c>
      <c r="E23" s="53" t="str">
        <f ca="1">IF(DATA!G122&gt;0,INDIRECT("INPUT!$F$12"),"")</f>
        <v/>
      </c>
      <c r="F23" s="53" t="str">
        <f ca="1">IF(DATA!G122&gt;0,INDIRECT("INPUT!$D$12"),"")</f>
        <v/>
      </c>
      <c r="G23" s="53" t="str">
        <f ca="1">IF(DATA!G122&gt;0,INDIRECT("INPUT!$D$13"),"")</f>
        <v/>
      </c>
      <c r="H23" s="53" t="str">
        <f ca="1">IF(DATA!G122&gt;0,IF(ISBLANK(INDIRECT("INPUT!$D$14")),"",INDIRECT("INPUT!$D$14")),"")</f>
        <v/>
      </c>
      <c r="I23" s="53" t="str">
        <f>IF(DATA!G122&gt;0,DATA!$D$91,"")</f>
        <v/>
      </c>
      <c r="J23" s="53" t="str">
        <f>IF(DATA!G122&gt;0,DATA!$F$91,"")</f>
        <v/>
      </c>
      <c r="K23" s="53" t="str">
        <f ca="1">IF(DATA!G122&gt;0,IF(ISBLANK(INDIRECT("INPUT!$E$18")),"",INDIRECT("INPUT!$E$18")),"")</f>
        <v/>
      </c>
      <c r="L23" s="53" t="str">
        <f ca="1">IF(DATA!G122&gt;0,IF(ISBLANK(INDIRECT("INPUT!$L$18")),"",INDIRECT("INPUT!$L$18")),"")</f>
        <v/>
      </c>
      <c r="M23" s="53" t="str">
        <f>IF(DATA!G122&gt;0,DATA!$J$91,"")</f>
        <v/>
      </c>
      <c r="N23" s="53" t="str">
        <f ca="1">IF(DATA!G122&gt;0,IF(ISBLANK(CONCATENATE(INDIRECT("INPUT!$D$21"),INDIRECT("A!$G$4"))),"",CONCATENATE(INDIRECT("INPUT!$D$21"),INDIRECT("A!$G$4"))),"")</f>
        <v/>
      </c>
      <c r="O23" s="53" t="str">
        <f>IF(DATA!G122&gt;0,DATA!M122,"")</f>
        <v/>
      </c>
      <c r="P23" s="53" t="str">
        <f>IF(DATA!G122&gt;0,DATA!$L$91,"")</f>
        <v/>
      </c>
      <c r="Q23" s="53" t="str">
        <f ca="1">IF(DATA!G122&gt;0,IF(DATA!H122,INDIRECT("INPUT!$O$18"),INDIRECT("INPUT!D152")),"")</f>
        <v/>
      </c>
      <c r="R23" s="53" t="str">
        <f ca="1">IF(DATA!G122&gt;0,IF(DATA!H122,INDIRECT("INPUT!$O$21"),INDIRECT("INPUT!F154")),"")</f>
        <v/>
      </c>
      <c r="S23" s="53" t="str">
        <f ca="1">IF(DATA!G122&gt;0,IF(DATA!H122,INDIRECT("INPUT!$O$20"),INDIRECT("INPUT!D154")),"")</f>
        <v/>
      </c>
      <c r="T23" s="53" t="str">
        <f ca="1">IF(DATA!G122&gt;0,IF(DATA!H122,INDIRECT("INPUT!$O$22"),INDIRECT("INPUT!D155")),"")</f>
        <v/>
      </c>
      <c r="U23" s="53" t="str">
        <f ca="1">IF(DATA!G122&gt;0,IF(DATA!H122,INDIRECT("INPUT!$O$23"),IF(ISBLANK(INDIRECT("INPUT!$D$156")),"",INDIRECT("INPUT!$D$156"))),"")</f>
        <v/>
      </c>
      <c r="V23" s="53" t="str">
        <f ca="1">IF(DATA!G122&gt;0,IF(DATA!H122,INDIRECT("INPUT!$O$19"),INDIRECT("INPUT!D153")),"")</f>
        <v/>
      </c>
      <c r="W23" s="53" t="str">
        <f ca="1">IF(DATA!G122&gt;0,IF(ISBLANK(INDIRECT("INPUT!$D$24")),"",INDIRECT("INPUT!$D$24")),"")</f>
        <v/>
      </c>
      <c r="X23" s="53" t="str">
        <f ca="1">IF(DATA!G122&gt;0,INDIRECT("INPUT!$K$7"),"")</f>
        <v/>
      </c>
      <c r="Y23" s="53" t="str">
        <f>IF(DATA!G122&gt;0,DATA!$H$91,"")</f>
        <v/>
      </c>
      <c r="Z23" s="53" t="str">
        <f>IF(DATA!G122&gt;0,DATA!G122,"")</f>
        <v/>
      </c>
      <c r="AA23" s="53" t="str">
        <f ca="1">IF(DATA!G122&gt;0,INDIRECT("INPUT!$U$4"),"")</f>
        <v/>
      </c>
      <c r="AB23" s="53" t="str">
        <f ca="1">IF(DATA!G122&gt;0,INDIRECT("INPUT!$M$1"),"")</f>
        <v/>
      </c>
      <c r="AC23" s="53" t="str">
        <f>IF(DATA!G122&gt;0,IF(DATA!H122,"ご注文者と同じ","先様に直接お届け"),"")</f>
        <v/>
      </c>
      <c r="AD23" s="53" t="str">
        <f ca="1">IF(DATA!G122&gt;0,INDIRECT("INPUT!$J$11"),"")</f>
        <v/>
      </c>
      <c r="AE23" s="53" t="str">
        <f ca="1">IF(DATA!G122&gt;0,INDIRECT("INPUT!$J$12"),"")</f>
        <v/>
      </c>
      <c r="AF23" s="53" t="str">
        <f ca="1">IF(DATA!G122&gt;0,INDIRECT("INPUT!$L$12"),"")</f>
        <v/>
      </c>
      <c r="AG23" s="53" t="str">
        <f ca="1">IF(DATA!G122&gt;0,INDIRECT("INPUT!$J$13"),"")</f>
        <v/>
      </c>
      <c r="AH23" s="53" t="str">
        <f ca="1">IF(DATA!G122&gt;0,INDIRECT("INPUT!$J$14"),"")</f>
        <v/>
      </c>
      <c r="AI23" s="53" t="str">
        <f>IF(DATA!G122&gt;0,DATA!$B$93,"")</f>
        <v/>
      </c>
      <c r="AJ23" s="53" t="str">
        <f>IF(DATA!G122&gt;0,DATA!$BO$93,"")</f>
        <v/>
      </c>
      <c r="AK23" s="53" t="str">
        <f>IF(DATA!G122&gt;0,DATA!$BU$93,"")</f>
        <v/>
      </c>
      <c r="AL23" s="53" t="str">
        <f>IF(DATA!G122&gt;0,DATA!$BX$91,"")</f>
        <v/>
      </c>
      <c r="AM23" s="53" t="str">
        <f>IF(DATA!G122&gt;0,DATA!$B$91,"")</f>
        <v/>
      </c>
      <c r="AN23" s="108" t="str">
        <f>IF(DATA!G122&gt;0,DATA!$CA$90,"")</f>
        <v/>
      </c>
      <c r="AO23" s="108" t="str">
        <f>IF(DATA!G122&gt;0,M!$J$1,"")</f>
        <v/>
      </c>
      <c r="AP23" s="108" t="str">
        <f>IF(DATA!G122&gt;0,M!$J$2,"")</f>
        <v/>
      </c>
      <c r="AQ23" s="108" t="str">
        <f>IF(DATA!G122&gt;0,M!$J$3,"")</f>
        <v/>
      </c>
    </row>
    <row r="24" spans="1:43">
      <c r="A24" s="53" t="str">
        <f ca="1">IF(DATA!G123&gt;0,INDIRECT("INPUT!$D$9"),"")</f>
        <v/>
      </c>
      <c r="B24" s="53" t="str">
        <f ca="1">IF(DATA!G123&gt;0,INDIRECT("INPUT!$D$10"),"")</f>
        <v/>
      </c>
      <c r="C24" s="53" t="str">
        <f ca="1">IF(DATA!G123&gt;0,INDIRECT("INPUT!$D$15"),"")</f>
        <v/>
      </c>
      <c r="D24" s="53" t="str">
        <f ca="1">IF(DATA!G123&gt;0,INDIRECT("INPUT!$D$11"),"")</f>
        <v/>
      </c>
      <c r="E24" s="53" t="str">
        <f ca="1">IF(DATA!G123&gt;0,INDIRECT("INPUT!$F$12"),"")</f>
        <v/>
      </c>
      <c r="F24" s="53" t="str">
        <f ca="1">IF(DATA!G123&gt;0,INDIRECT("INPUT!$D$12"),"")</f>
        <v/>
      </c>
      <c r="G24" s="53" t="str">
        <f ca="1">IF(DATA!G123&gt;0,INDIRECT("INPUT!$D$13"),"")</f>
        <v/>
      </c>
      <c r="H24" s="53" t="str">
        <f ca="1">IF(DATA!G123&gt;0,IF(ISBLANK(INDIRECT("INPUT!$D$14")),"",INDIRECT("INPUT!$D$14")),"")</f>
        <v/>
      </c>
      <c r="I24" s="53" t="str">
        <f>IF(DATA!G123&gt;0,DATA!$D$91,"")</f>
        <v/>
      </c>
      <c r="J24" s="53" t="str">
        <f>IF(DATA!G123&gt;0,DATA!$F$91,"")</f>
        <v/>
      </c>
      <c r="K24" s="53" t="str">
        <f ca="1">IF(DATA!G123&gt;0,IF(ISBLANK(INDIRECT("INPUT!$E$18")),"",INDIRECT("INPUT!$E$18")),"")</f>
        <v/>
      </c>
      <c r="L24" s="53" t="str">
        <f ca="1">IF(DATA!G123&gt;0,IF(ISBLANK(INDIRECT("INPUT!$L$18")),"",INDIRECT("INPUT!$L$18")),"")</f>
        <v/>
      </c>
      <c r="M24" s="53" t="str">
        <f>IF(DATA!G123&gt;0,DATA!$J$91,"")</f>
        <v/>
      </c>
      <c r="N24" s="53" t="str">
        <f ca="1">IF(DATA!G123&gt;0,IF(ISBLANK(CONCATENATE(INDIRECT("INPUT!$D$21"),INDIRECT("A!$G$4"))),"",CONCATENATE(INDIRECT("INPUT!$D$21"),INDIRECT("A!$G$4"))),"")</f>
        <v/>
      </c>
      <c r="O24" s="53" t="str">
        <f>IF(DATA!G123&gt;0,DATA!M123,"")</f>
        <v/>
      </c>
      <c r="P24" s="53" t="str">
        <f>IF(DATA!G123&gt;0,DATA!$L$91,"")</f>
        <v/>
      </c>
      <c r="Q24" s="53" t="str">
        <f ca="1">IF(DATA!G123&gt;0,IF(DATA!H123,INDIRECT("INPUT!$O$18"),INDIRECT("INPUT!D158")),"")</f>
        <v/>
      </c>
      <c r="R24" s="53" t="str">
        <f ca="1">IF(DATA!G123&gt;0,IF(DATA!H123,INDIRECT("INPUT!$O$21"),INDIRECT("INPUT!F160")),"")</f>
        <v/>
      </c>
      <c r="S24" s="53" t="str">
        <f ca="1">IF(DATA!G123&gt;0,IF(DATA!H123,INDIRECT("INPUT!$O$20"),INDIRECT("INPUT!D160")),"")</f>
        <v/>
      </c>
      <c r="T24" s="53" t="str">
        <f ca="1">IF(DATA!G123&gt;0,IF(DATA!H123,INDIRECT("INPUT!$O$22"),INDIRECT("INPUT!D161")),"")</f>
        <v/>
      </c>
      <c r="U24" s="53" t="str">
        <f ca="1">IF(DATA!G123&gt;0,IF(DATA!H123,INDIRECT("INPUT!$O$23"),IF(ISBLANK(INDIRECT("INPUT!$D$162")),"",INDIRECT("INPUT!$D$162"))),"")</f>
        <v/>
      </c>
      <c r="V24" s="53" t="str">
        <f ca="1">IF(DATA!G123&gt;0,IF(DATA!H123,INDIRECT("INPUT!$O$19"),INDIRECT("INPUT!D159")),"")</f>
        <v/>
      </c>
      <c r="W24" s="53" t="str">
        <f ca="1">IF(DATA!G123&gt;0,IF(ISBLANK(INDIRECT("INPUT!$D$24")),"",INDIRECT("INPUT!$D$24")),"")</f>
        <v/>
      </c>
      <c r="X24" s="53" t="str">
        <f ca="1">IF(DATA!G123&gt;0,INDIRECT("INPUT!$K$7"),"")</f>
        <v/>
      </c>
      <c r="Y24" s="53" t="str">
        <f>IF(DATA!G123&gt;0,DATA!$H$91,"")</f>
        <v/>
      </c>
      <c r="Z24" s="53" t="str">
        <f>IF(DATA!G123&gt;0,DATA!G123,"")</f>
        <v/>
      </c>
      <c r="AA24" s="53" t="str">
        <f ca="1">IF(DATA!G123&gt;0,INDIRECT("INPUT!$U$4"),"")</f>
        <v/>
      </c>
      <c r="AB24" s="53" t="str">
        <f ca="1">IF(DATA!G123&gt;0,INDIRECT("INPUT!$M$1"),"")</f>
        <v/>
      </c>
      <c r="AC24" s="53" t="str">
        <f>IF(DATA!G123&gt;0,IF(DATA!H123,"ご注文者と同じ","先様に直接お届け"),"")</f>
        <v/>
      </c>
      <c r="AD24" s="53" t="str">
        <f ca="1">IF(DATA!G123&gt;0,INDIRECT("INPUT!$J$11"),"")</f>
        <v/>
      </c>
      <c r="AE24" s="53" t="str">
        <f ca="1">IF(DATA!G123&gt;0,INDIRECT("INPUT!$J$12"),"")</f>
        <v/>
      </c>
      <c r="AF24" s="53" t="str">
        <f ca="1">IF(DATA!G123&gt;0,INDIRECT("INPUT!$L$12"),"")</f>
        <v/>
      </c>
      <c r="AG24" s="53" t="str">
        <f ca="1">IF(DATA!G123&gt;0,INDIRECT("INPUT!$J$13"),"")</f>
        <v/>
      </c>
      <c r="AH24" s="53" t="str">
        <f ca="1">IF(DATA!G123&gt;0,INDIRECT("INPUT!$J$14"),"")</f>
        <v/>
      </c>
      <c r="AI24" s="53" t="str">
        <f>IF(DATA!G123&gt;0,DATA!$B$93,"")</f>
        <v/>
      </c>
      <c r="AJ24" s="53" t="str">
        <f>IF(DATA!G123&gt;0,DATA!$BO$93,"")</f>
        <v/>
      </c>
      <c r="AK24" s="53" t="str">
        <f>IF(DATA!G123&gt;0,DATA!$BU$93,"")</f>
        <v/>
      </c>
      <c r="AL24" s="53" t="str">
        <f>IF(DATA!G123&gt;0,DATA!$BX$91,"")</f>
        <v/>
      </c>
      <c r="AM24" s="53" t="str">
        <f>IF(DATA!G123&gt;0,DATA!$B$91,"")</f>
        <v/>
      </c>
      <c r="AN24" s="108" t="str">
        <f>IF(DATA!G123&gt;0,DATA!$CA$90,"")</f>
        <v/>
      </c>
      <c r="AO24" s="108" t="str">
        <f>IF(DATA!G123&gt;0,M!$J$1,"")</f>
        <v/>
      </c>
      <c r="AP24" s="108" t="str">
        <f>IF(DATA!G123&gt;0,M!$J$2,"")</f>
        <v/>
      </c>
      <c r="AQ24" s="108" t="str">
        <f>IF(DATA!G123&gt;0,M!$J$3,"")</f>
        <v/>
      </c>
    </row>
    <row r="25" spans="1:43">
      <c r="A25" s="53" t="str">
        <f ca="1">IF(DATA!G124&gt;0,INDIRECT("INPUT!$D$9"),"")</f>
        <v/>
      </c>
      <c r="B25" s="53" t="str">
        <f ca="1">IF(DATA!G124&gt;0,INDIRECT("INPUT!$D$10"),"")</f>
        <v/>
      </c>
      <c r="C25" s="53" t="str">
        <f ca="1">IF(DATA!G124&gt;0,INDIRECT("INPUT!$D$15"),"")</f>
        <v/>
      </c>
      <c r="D25" s="53" t="str">
        <f ca="1">IF(DATA!G124&gt;0,INDIRECT("INPUT!$D$11"),"")</f>
        <v/>
      </c>
      <c r="E25" s="53" t="str">
        <f ca="1">IF(DATA!G124&gt;0,INDIRECT("INPUT!$F$12"),"")</f>
        <v/>
      </c>
      <c r="F25" s="53" t="str">
        <f ca="1">IF(DATA!G124&gt;0,INDIRECT("INPUT!$D$12"),"")</f>
        <v/>
      </c>
      <c r="G25" s="53" t="str">
        <f ca="1">IF(DATA!G124&gt;0,INDIRECT("INPUT!$D$13"),"")</f>
        <v/>
      </c>
      <c r="H25" s="53" t="str">
        <f ca="1">IF(DATA!G124&gt;0,IF(ISBLANK(INDIRECT("INPUT!$D$14")),"",INDIRECT("INPUT!$D$14")),"")</f>
        <v/>
      </c>
      <c r="I25" s="53" t="str">
        <f>IF(DATA!G124&gt;0,DATA!$D$91,"")</f>
        <v/>
      </c>
      <c r="J25" s="53" t="str">
        <f>IF(DATA!G124&gt;0,DATA!$F$91,"")</f>
        <v/>
      </c>
      <c r="K25" s="53" t="str">
        <f ca="1">IF(DATA!G124&gt;0,IF(ISBLANK(INDIRECT("INPUT!$E$18")),"",INDIRECT("INPUT!$E$18")),"")</f>
        <v/>
      </c>
      <c r="L25" s="53" t="str">
        <f ca="1">IF(DATA!G124&gt;0,IF(ISBLANK(INDIRECT("INPUT!$L$18")),"",INDIRECT("INPUT!$L$18")),"")</f>
        <v/>
      </c>
      <c r="M25" s="53" t="str">
        <f>IF(DATA!G124&gt;0,DATA!$J$91,"")</f>
        <v/>
      </c>
      <c r="N25" s="53" t="str">
        <f ca="1">IF(DATA!G124&gt;0,IF(ISBLANK(CONCATENATE(INDIRECT("INPUT!$D$21"),INDIRECT("A!$G$4"))),"",CONCATENATE(INDIRECT("INPUT!$D$21"),INDIRECT("A!$G$4"))),"")</f>
        <v/>
      </c>
      <c r="O25" s="53" t="str">
        <f>IF(DATA!G124&gt;0,DATA!M124,"")</f>
        <v/>
      </c>
      <c r="P25" s="53" t="str">
        <f>IF(DATA!G124&gt;0,DATA!$L$91,"")</f>
        <v/>
      </c>
      <c r="Q25" s="53" t="str">
        <f ca="1">IF(DATA!G124&gt;0,IF(DATA!H124,INDIRECT("INPUT!$O$18"),INDIRECT("INPUT!D164")),"")</f>
        <v/>
      </c>
      <c r="R25" s="53" t="str">
        <f ca="1">IF(DATA!G124&gt;0,IF(DATA!H124,INDIRECT("INPUT!$O$21"),INDIRECT("INPUT!F166")),"")</f>
        <v/>
      </c>
      <c r="S25" s="53" t="str">
        <f ca="1">IF(DATA!G124&gt;0,IF(DATA!H124,INDIRECT("INPUT!$O$20"),INDIRECT("INPUT!D166")),"")</f>
        <v/>
      </c>
      <c r="T25" s="53" t="str">
        <f ca="1">IF(DATA!G124&gt;0,IF(DATA!H124,INDIRECT("INPUT!$O$22"),INDIRECT("INPUT!D167")),"")</f>
        <v/>
      </c>
      <c r="U25" s="53" t="str">
        <f ca="1">IF(DATA!G124&gt;0,IF(DATA!H124,INDIRECT("INPUT!$O$23"),IF(ISBLANK(INDIRECT("INPUT!$D$168")),"",INDIRECT("INPUT!$D$168"))),"")</f>
        <v/>
      </c>
      <c r="V25" s="53" t="str">
        <f ca="1">IF(DATA!G124&gt;0,IF(DATA!H124,INDIRECT("INPUT!$O$19"),INDIRECT("INPUT!D165")),"")</f>
        <v/>
      </c>
      <c r="W25" s="53" t="str">
        <f ca="1">IF(DATA!G124&gt;0,IF(ISBLANK(INDIRECT("INPUT!$D$24")),"",INDIRECT("INPUT!$D$24")),"")</f>
        <v/>
      </c>
      <c r="X25" s="53" t="str">
        <f ca="1">IF(DATA!G124&gt;0,INDIRECT("INPUT!$K$7"),"")</f>
        <v/>
      </c>
      <c r="Y25" s="53" t="str">
        <f>IF(DATA!G124&gt;0,DATA!$H$91,"")</f>
        <v/>
      </c>
      <c r="Z25" s="53" t="str">
        <f>IF(DATA!G124&gt;0,DATA!G124,"")</f>
        <v/>
      </c>
      <c r="AA25" s="53" t="str">
        <f ca="1">IF(DATA!G124&gt;0,INDIRECT("INPUT!$U$4"),"")</f>
        <v/>
      </c>
      <c r="AB25" s="53" t="str">
        <f ca="1">IF(DATA!G124&gt;0,INDIRECT("INPUT!$M$1"),"")</f>
        <v/>
      </c>
      <c r="AC25" s="53" t="str">
        <f>IF(DATA!G124&gt;0,IF(DATA!H124,"ご注文者と同じ","先様に直接お届け"),"")</f>
        <v/>
      </c>
      <c r="AD25" s="53" t="str">
        <f ca="1">IF(DATA!G124&gt;0,INDIRECT("INPUT!$J$11"),"")</f>
        <v/>
      </c>
      <c r="AE25" s="53" t="str">
        <f ca="1">IF(DATA!G124&gt;0,INDIRECT("INPUT!$J$12"),"")</f>
        <v/>
      </c>
      <c r="AF25" s="53" t="str">
        <f ca="1">IF(DATA!G124&gt;0,INDIRECT("INPUT!$L$12"),"")</f>
        <v/>
      </c>
      <c r="AG25" s="53" t="str">
        <f ca="1">IF(DATA!G124&gt;0,INDIRECT("INPUT!$J$13"),"")</f>
        <v/>
      </c>
      <c r="AH25" s="53" t="str">
        <f ca="1">IF(DATA!G124&gt;0,INDIRECT("INPUT!$J$14"),"")</f>
        <v/>
      </c>
      <c r="AI25" s="53" t="str">
        <f>IF(DATA!G124&gt;0,DATA!$B$93,"")</f>
        <v/>
      </c>
      <c r="AJ25" s="53" t="str">
        <f>IF(DATA!G124&gt;0,DATA!$BO$93,"")</f>
        <v/>
      </c>
      <c r="AK25" s="53" t="str">
        <f>IF(DATA!G124&gt;0,DATA!$BU$93,"")</f>
        <v/>
      </c>
      <c r="AL25" s="53" t="str">
        <f>IF(DATA!G124&gt;0,DATA!$BX$91,"")</f>
        <v/>
      </c>
      <c r="AM25" s="53" t="str">
        <f>IF(DATA!G124&gt;0,DATA!$B$91,"")</f>
        <v/>
      </c>
      <c r="AN25" s="108" t="str">
        <f>IF(DATA!G124&gt;0,DATA!$CA$90,"")</f>
        <v/>
      </c>
      <c r="AO25" s="108" t="str">
        <f>IF(DATA!G124&gt;0,M!$J$1,"")</f>
        <v/>
      </c>
      <c r="AP25" s="108" t="str">
        <f>IF(DATA!G124&gt;0,M!$J$2,"")</f>
        <v/>
      </c>
      <c r="AQ25" s="108" t="str">
        <f>IF(DATA!G124&gt;0,M!$J$3,"")</f>
        <v/>
      </c>
    </row>
    <row r="26" spans="1:43">
      <c r="A26" s="53" t="str">
        <f ca="1">IF(DATA!G125&gt;0,INDIRECT("INPUT!$D$9"),"")</f>
        <v/>
      </c>
      <c r="B26" s="53" t="str">
        <f ca="1">IF(DATA!G125&gt;0,INDIRECT("INPUT!$D$10"),"")</f>
        <v/>
      </c>
      <c r="C26" s="53" t="str">
        <f ca="1">IF(DATA!G125&gt;0,INDIRECT("INPUT!$D$15"),"")</f>
        <v/>
      </c>
      <c r="D26" s="53" t="str">
        <f ca="1">IF(DATA!G125&gt;0,INDIRECT("INPUT!$D$11"),"")</f>
        <v/>
      </c>
      <c r="E26" s="53" t="str">
        <f ca="1">IF(DATA!G125&gt;0,INDIRECT("INPUT!$F$12"),"")</f>
        <v/>
      </c>
      <c r="F26" s="53" t="str">
        <f ca="1">IF(DATA!G125&gt;0,INDIRECT("INPUT!$D$12"),"")</f>
        <v/>
      </c>
      <c r="G26" s="53" t="str">
        <f ca="1">IF(DATA!G125&gt;0,INDIRECT("INPUT!$D$13"),"")</f>
        <v/>
      </c>
      <c r="H26" s="53" t="str">
        <f ca="1">IF(DATA!G125&gt;0,IF(ISBLANK(INDIRECT("INPUT!$D$14")),"",INDIRECT("INPUT!$D$14")),"")</f>
        <v/>
      </c>
      <c r="I26" s="53" t="str">
        <f>IF(DATA!G125&gt;0,DATA!$D$91,"")</f>
        <v/>
      </c>
      <c r="J26" s="53" t="str">
        <f>IF(DATA!G125&gt;0,DATA!$F$91,"")</f>
        <v/>
      </c>
      <c r="K26" s="53" t="str">
        <f ca="1">IF(DATA!G125&gt;0,IF(ISBLANK(INDIRECT("INPUT!$E$18")),"",INDIRECT("INPUT!$E$18")),"")</f>
        <v/>
      </c>
      <c r="L26" s="53" t="str">
        <f ca="1">IF(DATA!G125&gt;0,IF(ISBLANK(INDIRECT("INPUT!$L$18")),"",INDIRECT("INPUT!$L$18")),"")</f>
        <v/>
      </c>
      <c r="M26" s="53" t="str">
        <f>IF(DATA!G125&gt;0,DATA!$J$91,"")</f>
        <v/>
      </c>
      <c r="N26" s="53" t="str">
        <f ca="1">IF(DATA!G125&gt;0,IF(ISBLANK(CONCATENATE(INDIRECT("INPUT!$D$21"),INDIRECT("A!$G$4"))),"",CONCATENATE(INDIRECT("INPUT!$D$21"),INDIRECT("A!$G$4"))),"")</f>
        <v/>
      </c>
      <c r="O26" s="53" t="str">
        <f>IF(DATA!G125&gt;0,DATA!M125,"")</f>
        <v/>
      </c>
      <c r="P26" s="53" t="str">
        <f>IF(DATA!G125&gt;0,DATA!$L$91,"")</f>
        <v/>
      </c>
      <c r="Q26" s="53" t="str">
        <f ca="1">IF(DATA!G125&gt;0,IF(DATA!H125,INDIRECT("INPUT!$O$18"),INDIRECT("INPUT!D170")),"")</f>
        <v/>
      </c>
      <c r="R26" s="53" t="str">
        <f ca="1">IF(DATA!G125&gt;0,IF(DATA!H125,INDIRECT("INPUT!$O$21"),INDIRECT("INPUT!F172")),"")</f>
        <v/>
      </c>
      <c r="S26" s="53" t="str">
        <f ca="1">IF(DATA!G125&gt;0,IF(DATA!H125,INDIRECT("INPUT!$O$20"),INDIRECT("INPUT!D172")),"")</f>
        <v/>
      </c>
      <c r="T26" s="53" t="str">
        <f ca="1">IF(DATA!G125&gt;0,IF(DATA!H125,INDIRECT("INPUT!$O$22"),INDIRECT("INPUT!D173")),"")</f>
        <v/>
      </c>
      <c r="U26" s="53" t="str">
        <f ca="1">IF(DATA!G125&gt;0,IF(DATA!H125,INDIRECT("INPUT!$O$23"),IF(ISBLANK(INDIRECT("INPUT!$D$174")),"",INDIRECT("INPUT!$D$174"))),"")</f>
        <v/>
      </c>
      <c r="V26" s="53" t="str">
        <f ca="1">IF(DATA!G125&gt;0,IF(DATA!H125,INDIRECT("INPUT!$O$19"),INDIRECT("INPUT!D171")),"")</f>
        <v/>
      </c>
      <c r="W26" s="53" t="str">
        <f ca="1">IF(DATA!G125&gt;0,IF(ISBLANK(INDIRECT("INPUT!$D$24")),"",INDIRECT("INPUT!$D$24")),"")</f>
        <v/>
      </c>
      <c r="X26" s="53" t="str">
        <f ca="1">IF(DATA!G125&gt;0,INDIRECT("INPUT!$K$7"),"")</f>
        <v/>
      </c>
      <c r="Y26" s="53" t="str">
        <f>IF(DATA!G125&gt;0,DATA!$H$91,"")</f>
        <v/>
      </c>
      <c r="Z26" s="53" t="str">
        <f>IF(DATA!G125&gt;0,DATA!G125,"")</f>
        <v/>
      </c>
      <c r="AA26" s="53" t="str">
        <f ca="1">IF(DATA!G125&gt;0,INDIRECT("INPUT!$U$4"),"")</f>
        <v/>
      </c>
      <c r="AB26" s="53" t="str">
        <f ca="1">IF(DATA!G125&gt;0,INDIRECT("INPUT!$M$1"),"")</f>
        <v/>
      </c>
      <c r="AC26" s="53" t="str">
        <f>IF(DATA!G125&gt;0,IF(DATA!H125,"ご注文者と同じ","先様に直接お届け"),"")</f>
        <v/>
      </c>
      <c r="AD26" s="53" t="str">
        <f ca="1">IF(DATA!G125&gt;0,INDIRECT("INPUT!$J$11"),"")</f>
        <v/>
      </c>
      <c r="AE26" s="53" t="str">
        <f ca="1">IF(DATA!G125&gt;0,INDIRECT("INPUT!$J$12"),"")</f>
        <v/>
      </c>
      <c r="AF26" s="53" t="str">
        <f ca="1">IF(DATA!G125&gt;0,INDIRECT("INPUT!$L$12"),"")</f>
        <v/>
      </c>
      <c r="AG26" s="53" t="str">
        <f ca="1">IF(DATA!G125&gt;0,INDIRECT("INPUT!$J$13"),"")</f>
        <v/>
      </c>
      <c r="AH26" s="53" t="str">
        <f ca="1">IF(DATA!G125&gt;0,INDIRECT("INPUT!$J$14"),"")</f>
        <v/>
      </c>
      <c r="AI26" s="53" t="str">
        <f>IF(DATA!G125&gt;0,DATA!$B$93,"")</f>
        <v/>
      </c>
      <c r="AJ26" s="53" t="str">
        <f>IF(DATA!G125&gt;0,DATA!$BO$93,"")</f>
        <v/>
      </c>
      <c r="AK26" s="53" t="str">
        <f>IF(DATA!G125&gt;0,DATA!$BU$93,"")</f>
        <v/>
      </c>
      <c r="AL26" s="53" t="str">
        <f>IF(DATA!G125&gt;0,DATA!$BX$91,"")</f>
        <v/>
      </c>
      <c r="AM26" s="53" t="str">
        <f>IF(DATA!G125&gt;0,DATA!$B$91,"")</f>
        <v/>
      </c>
      <c r="AN26" s="108" t="str">
        <f>IF(DATA!G125&gt;0,DATA!$CA$90,"")</f>
        <v/>
      </c>
      <c r="AO26" s="108" t="str">
        <f>IF(DATA!G125&gt;0,M!$J$1,"")</f>
        <v/>
      </c>
      <c r="AP26" s="108" t="str">
        <f>IF(DATA!G125&gt;0,M!$J$2,"")</f>
        <v/>
      </c>
      <c r="AQ26" s="108" t="str">
        <f>IF(DATA!G125&gt;0,M!$J$3,"")</f>
        <v/>
      </c>
    </row>
    <row r="27" spans="1:43">
      <c r="A27" s="53" t="str">
        <f ca="1">IF(DATA!G126&gt;0,INDIRECT("INPUT!$D$9"),"")</f>
        <v/>
      </c>
      <c r="B27" s="53" t="str">
        <f ca="1">IF(DATA!G126&gt;0,INDIRECT("INPUT!$D$10"),"")</f>
        <v/>
      </c>
      <c r="C27" s="53" t="str">
        <f ca="1">IF(DATA!G126&gt;0,INDIRECT("INPUT!$D$15"),"")</f>
        <v/>
      </c>
      <c r="D27" s="53" t="str">
        <f ca="1">IF(DATA!G126&gt;0,INDIRECT("INPUT!$D$11"),"")</f>
        <v/>
      </c>
      <c r="E27" s="53" t="str">
        <f ca="1">IF(DATA!G126&gt;0,INDIRECT("INPUT!$F$12"),"")</f>
        <v/>
      </c>
      <c r="F27" s="53" t="str">
        <f ca="1">IF(DATA!G126&gt;0,INDIRECT("INPUT!$D$12"),"")</f>
        <v/>
      </c>
      <c r="G27" s="53" t="str">
        <f ca="1">IF(DATA!G126&gt;0,INDIRECT("INPUT!$D$13"),"")</f>
        <v/>
      </c>
      <c r="H27" s="53" t="str">
        <f ca="1">IF(DATA!G126&gt;0,IF(ISBLANK(INDIRECT("INPUT!$D$14")),"",INDIRECT("INPUT!$D$14")),"")</f>
        <v/>
      </c>
      <c r="I27" s="53" t="str">
        <f>IF(DATA!G126&gt;0,DATA!$D$91,"")</f>
        <v/>
      </c>
      <c r="J27" s="53" t="str">
        <f>IF(DATA!G126&gt;0,DATA!$F$91,"")</f>
        <v/>
      </c>
      <c r="K27" s="53" t="str">
        <f ca="1">IF(DATA!G126&gt;0,IF(ISBLANK(INDIRECT("INPUT!$E$18")),"",INDIRECT("INPUT!$E$18")),"")</f>
        <v/>
      </c>
      <c r="L27" s="53" t="str">
        <f ca="1">IF(DATA!G126&gt;0,IF(ISBLANK(INDIRECT("INPUT!$L$18")),"",INDIRECT("INPUT!$L$18")),"")</f>
        <v/>
      </c>
      <c r="M27" s="53" t="str">
        <f>IF(DATA!G126&gt;0,DATA!$J$91,"")</f>
        <v/>
      </c>
      <c r="N27" s="53" t="str">
        <f ca="1">IF(DATA!G126&gt;0,IF(ISBLANK(CONCATENATE(INDIRECT("INPUT!$D$21"),INDIRECT("A!$G$4"))),"",CONCATENATE(INDIRECT("INPUT!$D$21"),INDIRECT("A!$G$4"))),"")</f>
        <v/>
      </c>
      <c r="O27" s="53" t="str">
        <f>IF(DATA!G126&gt;0,DATA!M126,"")</f>
        <v/>
      </c>
      <c r="P27" s="53" t="str">
        <f>IF(DATA!G126&gt;0,DATA!$L$91,"")</f>
        <v/>
      </c>
      <c r="Q27" s="53" t="str">
        <f ca="1">IF(DATA!G126&gt;0,IF(DATA!H126,INDIRECT("INPUT!$O$18"),INDIRECT("INPUT!D176")),"")</f>
        <v/>
      </c>
      <c r="R27" s="53" t="str">
        <f ca="1">IF(DATA!G126&gt;0,IF(DATA!H126,INDIRECT("INPUT!$O$21"),INDIRECT("INPUT!F178")),"")</f>
        <v/>
      </c>
      <c r="S27" s="53" t="str">
        <f ca="1">IF(DATA!G126&gt;0,IF(DATA!H126,INDIRECT("INPUT!$O$20"),INDIRECT("INPUT!D178")),"")</f>
        <v/>
      </c>
      <c r="T27" s="53" t="str">
        <f ca="1">IF(DATA!G126&gt;0,IF(DATA!H126,INDIRECT("INPUT!$O$22"),INDIRECT("INPUT!D179")),"")</f>
        <v/>
      </c>
      <c r="U27" s="53" t="str">
        <f ca="1">IF(DATA!G126&gt;0,IF(DATA!H126,INDIRECT("INPUT!$O$23"),IF(ISBLANK(INDIRECT("INPUT!$D$180")),"",INDIRECT("INPUT!$D$180"))),"")</f>
        <v/>
      </c>
      <c r="V27" s="53" t="str">
        <f ca="1">IF(DATA!G126&gt;0,IF(DATA!H126,INDIRECT("INPUT!$O$19"),INDIRECT("INPUT!D177")),"")</f>
        <v/>
      </c>
      <c r="W27" s="53" t="str">
        <f ca="1">IF(DATA!G126&gt;0,IF(ISBLANK(INDIRECT("INPUT!$D$24")),"",INDIRECT("INPUT!$D$24")),"")</f>
        <v/>
      </c>
      <c r="X27" s="53" t="str">
        <f ca="1">IF(DATA!G126&gt;0,INDIRECT("INPUT!$K$7"),"")</f>
        <v/>
      </c>
      <c r="Y27" s="53" t="str">
        <f>IF(DATA!G126&gt;0,DATA!$H$91,"")</f>
        <v/>
      </c>
      <c r="Z27" s="53" t="str">
        <f>IF(DATA!G126&gt;0,DATA!G126,"")</f>
        <v/>
      </c>
      <c r="AA27" s="53" t="str">
        <f ca="1">IF(DATA!G126&gt;0,INDIRECT("INPUT!$U$4"),"")</f>
        <v/>
      </c>
      <c r="AB27" s="53" t="str">
        <f ca="1">IF(DATA!G126&gt;0,INDIRECT("INPUT!$M$1"),"")</f>
        <v/>
      </c>
      <c r="AC27" s="53" t="str">
        <f>IF(DATA!G126&gt;0,IF(DATA!H126,"ご注文者と同じ","先様に直接お届け"),"")</f>
        <v/>
      </c>
      <c r="AD27" s="53" t="str">
        <f ca="1">IF(DATA!G126&gt;0,INDIRECT("INPUT!$J$11"),"")</f>
        <v/>
      </c>
      <c r="AE27" s="53" t="str">
        <f ca="1">IF(DATA!G126&gt;0,INDIRECT("INPUT!$J$12"),"")</f>
        <v/>
      </c>
      <c r="AF27" s="53" t="str">
        <f ca="1">IF(DATA!G126&gt;0,INDIRECT("INPUT!$L$12"),"")</f>
        <v/>
      </c>
      <c r="AG27" s="53" t="str">
        <f ca="1">IF(DATA!G126&gt;0,INDIRECT("INPUT!$J$13"),"")</f>
        <v/>
      </c>
      <c r="AH27" s="53" t="str">
        <f ca="1">IF(DATA!G126&gt;0,INDIRECT("INPUT!$J$14"),"")</f>
        <v/>
      </c>
      <c r="AI27" s="53" t="str">
        <f>IF(DATA!G126&gt;0,DATA!$B$93,"")</f>
        <v/>
      </c>
      <c r="AJ27" s="53" t="str">
        <f>IF(DATA!G126&gt;0,DATA!$BO$93,"")</f>
        <v/>
      </c>
      <c r="AK27" s="53" t="str">
        <f>IF(DATA!G126&gt;0,DATA!$BU$93,"")</f>
        <v/>
      </c>
      <c r="AL27" s="53" t="str">
        <f>IF(DATA!G126&gt;0,DATA!$BX$91,"")</f>
        <v/>
      </c>
      <c r="AM27" s="53" t="str">
        <f>IF(DATA!G126&gt;0,DATA!$B$91,"")</f>
        <v/>
      </c>
      <c r="AN27" s="108" t="str">
        <f>IF(DATA!G126&gt;0,DATA!$CA$90,"")</f>
        <v/>
      </c>
      <c r="AO27" s="108" t="str">
        <f>IF(DATA!G126&gt;0,M!$J$1,"")</f>
        <v/>
      </c>
      <c r="AP27" s="108" t="str">
        <f>IF(DATA!G126&gt;0,M!$J$2,"")</f>
        <v/>
      </c>
      <c r="AQ27" s="108" t="str">
        <f>IF(DATA!G126&gt;0,M!$J$3,"")</f>
        <v/>
      </c>
    </row>
    <row r="28" spans="1:43">
      <c r="A28" s="53" t="str">
        <f ca="1">IF(DATA!G127&gt;0,INDIRECT("INPUT!$D$9"),"")</f>
        <v/>
      </c>
      <c r="B28" s="53" t="str">
        <f ca="1">IF(DATA!G127&gt;0,INDIRECT("INPUT!$D$10"),"")</f>
        <v/>
      </c>
      <c r="C28" s="53" t="str">
        <f ca="1">IF(DATA!G127&gt;0,INDIRECT("INPUT!$D$15"),"")</f>
        <v/>
      </c>
      <c r="D28" s="53" t="str">
        <f ca="1">IF(DATA!G127&gt;0,INDIRECT("INPUT!$D$11"),"")</f>
        <v/>
      </c>
      <c r="E28" s="53" t="str">
        <f ca="1">IF(DATA!G127&gt;0,INDIRECT("INPUT!$F$12"),"")</f>
        <v/>
      </c>
      <c r="F28" s="53" t="str">
        <f ca="1">IF(DATA!G127&gt;0,INDIRECT("INPUT!$D$12"),"")</f>
        <v/>
      </c>
      <c r="G28" s="53" t="str">
        <f ca="1">IF(DATA!G127&gt;0,INDIRECT("INPUT!$D$13"),"")</f>
        <v/>
      </c>
      <c r="H28" s="53" t="str">
        <f ca="1">IF(DATA!G127&gt;0,IF(ISBLANK(INDIRECT("INPUT!$D$14")),"",INDIRECT("INPUT!$D$14")),"")</f>
        <v/>
      </c>
      <c r="I28" s="53" t="str">
        <f>IF(DATA!G127&gt;0,DATA!$D$91,"")</f>
        <v/>
      </c>
      <c r="J28" s="53" t="str">
        <f>IF(DATA!G127&gt;0,DATA!$F$91,"")</f>
        <v/>
      </c>
      <c r="K28" s="53" t="str">
        <f ca="1">IF(DATA!G127&gt;0,IF(ISBLANK(INDIRECT("INPUT!$E$18")),"",INDIRECT("INPUT!$E$18")),"")</f>
        <v/>
      </c>
      <c r="L28" s="53" t="str">
        <f ca="1">IF(DATA!G127&gt;0,IF(ISBLANK(INDIRECT("INPUT!$L$18")),"",INDIRECT("INPUT!$L$18")),"")</f>
        <v/>
      </c>
      <c r="M28" s="53" t="str">
        <f>IF(DATA!G127&gt;0,DATA!$J$91,"")</f>
        <v/>
      </c>
      <c r="N28" s="53" t="str">
        <f ca="1">IF(DATA!G127&gt;0,IF(ISBLANK(CONCATENATE(INDIRECT("INPUT!$D$21"),INDIRECT("A!$G$4"))),"",CONCATENATE(INDIRECT("INPUT!$D$21"),INDIRECT("A!$G$4"))),"")</f>
        <v/>
      </c>
      <c r="O28" s="53" t="str">
        <f>IF(DATA!G127&gt;0,DATA!M127,"")</f>
        <v/>
      </c>
      <c r="P28" s="53" t="str">
        <f>IF(DATA!G127&gt;0,DATA!$L$91,"")</f>
        <v/>
      </c>
      <c r="Q28" s="53" t="str">
        <f ca="1">IF(DATA!G127&gt;0,IF(DATA!H127,INDIRECT("INPUT!$O$18"),INDIRECT("INPUT!D182")),"")</f>
        <v/>
      </c>
      <c r="R28" s="53" t="str">
        <f ca="1">IF(DATA!G127&gt;0,IF(DATA!H127,INDIRECT("INPUT!$O$21"),INDIRECT("INPUT!F184")),"")</f>
        <v/>
      </c>
      <c r="S28" s="53" t="str">
        <f ca="1">IF(DATA!G127&gt;0,IF(DATA!H127,INDIRECT("INPUT!$O$20"),INDIRECT("INPUT!D184")),"")</f>
        <v/>
      </c>
      <c r="T28" s="53" t="str">
        <f ca="1">IF(DATA!G127&gt;0,IF(DATA!H127,INDIRECT("INPUT!$O$22"),INDIRECT("INPUT!D185")),"")</f>
        <v/>
      </c>
      <c r="U28" s="53" t="str">
        <f ca="1">IF(DATA!G127&gt;0,IF(DATA!H127,INDIRECT("INPUT!$O$23"),IF(ISBLANK(INDIRECT("INPUT!$D$186")),"",INDIRECT("INPUT!$D$186"))),"")</f>
        <v/>
      </c>
      <c r="V28" s="53" t="str">
        <f ca="1">IF(DATA!G127&gt;0,IF(DATA!H127,INDIRECT("INPUT!$O$19"),INDIRECT("INPUT!D183")),"")</f>
        <v/>
      </c>
      <c r="W28" s="53" t="str">
        <f ca="1">IF(DATA!G127&gt;0,IF(ISBLANK(INDIRECT("INPUT!$D$24")),"",INDIRECT("INPUT!$D$24")),"")</f>
        <v/>
      </c>
      <c r="X28" s="53" t="str">
        <f ca="1">IF(DATA!G127&gt;0,INDIRECT("INPUT!$K$7"),"")</f>
        <v/>
      </c>
      <c r="Y28" s="53" t="str">
        <f>IF(DATA!G127&gt;0,DATA!$H$91,"")</f>
        <v/>
      </c>
      <c r="Z28" s="53" t="str">
        <f>IF(DATA!G127&gt;0,DATA!G127,"")</f>
        <v/>
      </c>
      <c r="AA28" s="53" t="str">
        <f ca="1">IF(DATA!G127&gt;0,INDIRECT("INPUT!$U$4"),"")</f>
        <v/>
      </c>
      <c r="AB28" s="53" t="str">
        <f ca="1">IF(DATA!G127&gt;0,INDIRECT("INPUT!$M$1"),"")</f>
        <v/>
      </c>
      <c r="AC28" s="53" t="str">
        <f>IF(DATA!G127&gt;0,IF(DATA!H127,"ご注文者と同じ","先様に直接お届け"),"")</f>
        <v/>
      </c>
      <c r="AD28" s="53" t="str">
        <f ca="1">IF(DATA!G127&gt;0,INDIRECT("INPUT!$J$11"),"")</f>
        <v/>
      </c>
      <c r="AE28" s="53" t="str">
        <f ca="1">IF(DATA!G127&gt;0,INDIRECT("INPUT!$J$12"),"")</f>
        <v/>
      </c>
      <c r="AF28" s="53" t="str">
        <f ca="1">IF(DATA!G127&gt;0,INDIRECT("INPUT!$L$12"),"")</f>
        <v/>
      </c>
      <c r="AG28" s="53" t="str">
        <f ca="1">IF(DATA!G127&gt;0,INDIRECT("INPUT!$J$13"),"")</f>
        <v/>
      </c>
      <c r="AH28" s="53" t="str">
        <f ca="1">IF(DATA!G127&gt;0,INDIRECT("INPUT!$J$14"),"")</f>
        <v/>
      </c>
      <c r="AI28" s="53" t="str">
        <f>IF(DATA!G127&gt;0,DATA!$B$93,"")</f>
        <v/>
      </c>
      <c r="AJ28" s="53" t="str">
        <f>IF(DATA!G127&gt;0,DATA!$BO$93,"")</f>
        <v/>
      </c>
      <c r="AK28" s="53" t="str">
        <f>IF(DATA!G127&gt;0,DATA!$BU$93,"")</f>
        <v/>
      </c>
      <c r="AL28" s="53" t="str">
        <f>IF(DATA!G127&gt;0,DATA!$BX$91,"")</f>
        <v/>
      </c>
      <c r="AM28" s="53" t="str">
        <f>IF(DATA!G127&gt;0,DATA!$B$91,"")</f>
        <v/>
      </c>
      <c r="AN28" s="108" t="str">
        <f>IF(DATA!G127&gt;0,DATA!$CA$90,"")</f>
        <v/>
      </c>
      <c r="AO28" s="108" t="str">
        <f>IF(DATA!G127&gt;0,M!$J$1,"")</f>
        <v/>
      </c>
      <c r="AP28" s="108" t="str">
        <f>IF(DATA!G127&gt;0,M!$J$2,"")</f>
        <v/>
      </c>
      <c r="AQ28" s="108" t="str">
        <f>IF(DATA!G127&gt;0,M!$J$3,"")</f>
        <v/>
      </c>
    </row>
    <row r="29" spans="1:43">
      <c r="A29" s="53" t="str">
        <f ca="1">IF(DATA!G128&gt;0,INDIRECT("INPUT!$D$9"),"")</f>
        <v/>
      </c>
      <c r="B29" s="53" t="str">
        <f ca="1">IF(DATA!G128&gt;0,INDIRECT("INPUT!$D$10"),"")</f>
        <v/>
      </c>
      <c r="C29" s="53" t="str">
        <f ca="1">IF(DATA!G128&gt;0,INDIRECT("INPUT!$D$15"),"")</f>
        <v/>
      </c>
      <c r="D29" s="53" t="str">
        <f ca="1">IF(DATA!G128&gt;0,INDIRECT("INPUT!$D$11"),"")</f>
        <v/>
      </c>
      <c r="E29" s="53" t="str">
        <f ca="1">IF(DATA!G128&gt;0,INDIRECT("INPUT!$F$12"),"")</f>
        <v/>
      </c>
      <c r="F29" s="53" t="str">
        <f ca="1">IF(DATA!G128&gt;0,INDIRECT("INPUT!$D$12"),"")</f>
        <v/>
      </c>
      <c r="G29" s="53" t="str">
        <f ca="1">IF(DATA!G128&gt;0,INDIRECT("INPUT!$D$13"),"")</f>
        <v/>
      </c>
      <c r="H29" s="53" t="str">
        <f ca="1">IF(DATA!G128&gt;0,IF(ISBLANK(INDIRECT("INPUT!$D$14")),"",INDIRECT("INPUT!$D$14")),"")</f>
        <v/>
      </c>
      <c r="I29" s="53" t="str">
        <f>IF(DATA!G128&gt;0,DATA!$D$91,"")</f>
        <v/>
      </c>
      <c r="J29" s="53" t="str">
        <f>IF(DATA!G128&gt;0,DATA!$F$91,"")</f>
        <v/>
      </c>
      <c r="K29" s="53" t="str">
        <f ca="1">IF(DATA!G128&gt;0,IF(ISBLANK(INDIRECT("INPUT!$E$18")),"",INDIRECT("INPUT!$E$18")),"")</f>
        <v/>
      </c>
      <c r="L29" s="53" t="str">
        <f ca="1">IF(DATA!G128&gt;0,IF(ISBLANK(INDIRECT("INPUT!$L$18")),"",INDIRECT("INPUT!$L$18")),"")</f>
        <v/>
      </c>
      <c r="M29" s="53" t="str">
        <f>IF(DATA!G128&gt;0,DATA!$J$91,"")</f>
        <v/>
      </c>
      <c r="N29" s="53" t="str">
        <f ca="1">IF(DATA!G128&gt;0,IF(ISBLANK(CONCATENATE(INDIRECT("INPUT!$D$21"),INDIRECT("A!$G$4"))),"",CONCATENATE(INDIRECT("INPUT!$D$21"),INDIRECT("A!$G$4"))),"")</f>
        <v/>
      </c>
      <c r="O29" s="53" t="str">
        <f>IF(DATA!G128&gt;0,DATA!M128,"")</f>
        <v/>
      </c>
      <c r="P29" s="53" t="str">
        <f>IF(DATA!G128&gt;0,DATA!$L$91,"")</f>
        <v/>
      </c>
      <c r="Q29" s="53" t="str">
        <f ca="1">IF(DATA!G128&gt;0,IF(DATA!H128,INDIRECT("INPUT!$O$18"),INDIRECT("INPUT!D188")),"")</f>
        <v/>
      </c>
      <c r="R29" s="53" t="str">
        <f ca="1">IF(DATA!G128&gt;0,IF(DATA!H128,INDIRECT("INPUT!$O$21"),INDIRECT("INPUT!F190")),"")</f>
        <v/>
      </c>
      <c r="S29" s="53" t="str">
        <f ca="1">IF(DATA!G128&gt;0,IF(DATA!H128,INDIRECT("INPUT!$O$20"),INDIRECT("INPUT!D190")),"")</f>
        <v/>
      </c>
      <c r="T29" s="53" t="str">
        <f ca="1">IF(DATA!G128&gt;0,IF(DATA!H128,INDIRECT("INPUT!$O$22"),INDIRECT("INPUT!D191")),"")</f>
        <v/>
      </c>
      <c r="U29" s="53" t="str">
        <f ca="1">IF(DATA!G128&gt;0,IF(DATA!H128,INDIRECT("INPUT!$O$23"),IF(ISBLANK(INDIRECT("INPUT!$D$192")),"",INDIRECT("INPUT!$D$192"))),"")</f>
        <v/>
      </c>
      <c r="V29" s="53" t="str">
        <f ca="1">IF(DATA!G128&gt;0,IF(DATA!H128,INDIRECT("INPUT!$O$19"),INDIRECT("INPUT!D189")),"")</f>
        <v/>
      </c>
      <c r="W29" s="53" t="str">
        <f ca="1">IF(DATA!G128&gt;0,IF(ISBLANK(INDIRECT("INPUT!$D$24")),"",INDIRECT("INPUT!$D$24")),"")</f>
        <v/>
      </c>
      <c r="X29" s="53" t="str">
        <f ca="1">IF(DATA!G128&gt;0,INDIRECT("INPUT!$K$7"),"")</f>
        <v/>
      </c>
      <c r="Y29" s="53" t="str">
        <f>IF(DATA!G128&gt;0,DATA!$H$91,"")</f>
        <v/>
      </c>
      <c r="Z29" s="53" t="str">
        <f>IF(DATA!G128&gt;0,DATA!G128,"")</f>
        <v/>
      </c>
      <c r="AA29" s="53" t="str">
        <f ca="1">IF(DATA!G128&gt;0,INDIRECT("INPUT!$U$4"),"")</f>
        <v/>
      </c>
      <c r="AB29" s="53" t="str">
        <f ca="1">IF(DATA!G128&gt;0,INDIRECT("INPUT!$M$1"),"")</f>
        <v/>
      </c>
      <c r="AC29" s="53" t="str">
        <f>IF(DATA!G128&gt;0,IF(DATA!H128,"ご注文者と同じ","先様に直接お届け"),"")</f>
        <v/>
      </c>
      <c r="AD29" s="53" t="str">
        <f ca="1">IF(DATA!G128&gt;0,INDIRECT("INPUT!$J$11"),"")</f>
        <v/>
      </c>
      <c r="AE29" s="53" t="str">
        <f ca="1">IF(DATA!G128&gt;0,INDIRECT("INPUT!$J$12"),"")</f>
        <v/>
      </c>
      <c r="AF29" s="53" t="str">
        <f ca="1">IF(DATA!G128&gt;0,INDIRECT("INPUT!$L$12"),"")</f>
        <v/>
      </c>
      <c r="AG29" s="53" t="str">
        <f ca="1">IF(DATA!G128&gt;0,INDIRECT("INPUT!$J$13"),"")</f>
        <v/>
      </c>
      <c r="AH29" s="53" t="str">
        <f ca="1">IF(DATA!G128&gt;0,INDIRECT("INPUT!$J$14"),"")</f>
        <v/>
      </c>
      <c r="AI29" s="53" t="str">
        <f>IF(DATA!G128&gt;0,DATA!$B$93,"")</f>
        <v/>
      </c>
      <c r="AJ29" s="53" t="str">
        <f>IF(DATA!G128&gt;0,DATA!$BO$93,"")</f>
        <v/>
      </c>
      <c r="AK29" s="53" t="str">
        <f>IF(DATA!G128&gt;0,DATA!$BU$93,"")</f>
        <v/>
      </c>
      <c r="AL29" s="53" t="str">
        <f>IF(DATA!G128&gt;0,DATA!$BX$91,"")</f>
        <v/>
      </c>
      <c r="AM29" s="53" t="str">
        <f>IF(DATA!G128&gt;0,DATA!$B$91,"")</f>
        <v/>
      </c>
      <c r="AN29" s="108" t="str">
        <f>IF(DATA!G128&gt;0,DATA!$CA$90,"")</f>
        <v/>
      </c>
      <c r="AO29" s="108" t="str">
        <f>IF(DATA!G128&gt;0,M!$J$1,"")</f>
        <v/>
      </c>
      <c r="AP29" s="108" t="str">
        <f>IF(DATA!G128&gt;0,M!$J$2,"")</f>
        <v/>
      </c>
      <c r="AQ29" s="108" t="str">
        <f>IF(DATA!G128&gt;0,M!$J$3,"")</f>
        <v/>
      </c>
    </row>
    <row r="30" spans="1:43">
      <c r="A30" s="53" t="str">
        <f ca="1">IF(DATA!G129&gt;0,INDIRECT("INPUT!$D$9"),"")</f>
        <v/>
      </c>
      <c r="B30" s="53" t="str">
        <f ca="1">IF(DATA!G129&gt;0,INDIRECT("INPUT!$D$10"),"")</f>
        <v/>
      </c>
      <c r="C30" s="53" t="str">
        <f ca="1">IF(DATA!G129&gt;0,INDIRECT("INPUT!$D$15"),"")</f>
        <v/>
      </c>
      <c r="D30" s="53" t="str">
        <f ca="1">IF(DATA!G129&gt;0,INDIRECT("INPUT!$D$11"),"")</f>
        <v/>
      </c>
      <c r="E30" s="53" t="str">
        <f ca="1">IF(DATA!G129&gt;0,INDIRECT("INPUT!$F$12"),"")</f>
        <v/>
      </c>
      <c r="F30" s="53" t="str">
        <f ca="1">IF(DATA!G129&gt;0,INDIRECT("INPUT!$D$12"),"")</f>
        <v/>
      </c>
      <c r="G30" s="53" t="str">
        <f ca="1">IF(DATA!G129&gt;0,INDIRECT("INPUT!$D$13"),"")</f>
        <v/>
      </c>
      <c r="H30" s="53" t="str">
        <f ca="1">IF(DATA!G129&gt;0,IF(ISBLANK(INDIRECT("INPUT!$D$14")),"",INDIRECT("INPUT!$D$14")),"")</f>
        <v/>
      </c>
      <c r="I30" s="53" t="str">
        <f>IF(DATA!G129&gt;0,DATA!$D$91,"")</f>
        <v/>
      </c>
      <c r="J30" s="53" t="str">
        <f>IF(DATA!G129&gt;0,DATA!$F$91,"")</f>
        <v/>
      </c>
      <c r="K30" s="53" t="str">
        <f ca="1">IF(DATA!G129&gt;0,IF(ISBLANK(INDIRECT("INPUT!$E$18")),"",INDIRECT("INPUT!$E$18")),"")</f>
        <v/>
      </c>
      <c r="L30" s="53" t="str">
        <f ca="1">IF(DATA!G129&gt;0,IF(ISBLANK(INDIRECT("INPUT!$L$18")),"",INDIRECT("INPUT!$L$18")),"")</f>
        <v/>
      </c>
      <c r="M30" s="53" t="str">
        <f>IF(DATA!G129&gt;0,DATA!$J$91,"")</f>
        <v/>
      </c>
      <c r="N30" s="53" t="str">
        <f ca="1">IF(DATA!G129&gt;0,IF(ISBLANK(CONCATENATE(INDIRECT("INPUT!$D$21"),INDIRECT("A!$G$4"))),"",CONCATENATE(INDIRECT("INPUT!$D$21"),INDIRECT("A!$G$4"))),"")</f>
        <v/>
      </c>
      <c r="O30" s="53" t="str">
        <f>IF(DATA!G129&gt;0,DATA!M129,"")</f>
        <v/>
      </c>
      <c r="P30" s="53" t="str">
        <f>IF(DATA!G129&gt;0,DATA!$L$91,"")</f>
        <v/>
      </c>
      <c r="Q30" s="53" t="str">
        <f ca="1">IF(DATA!G129&gt;0,IF(DATA!H129,INDIRECT("INPUT!$O$18"),INDIRECT("INPUT!D194")),"")</f>
        <v/>
      </c>
      <c r="R30" s="53" t="str">
        <f ca="1">IF(DATA!G129&gt;0,IF(DATA!H129,INDIRECT("INPUT!$O$21"),INDIRECT("INPUT!F196")),"")</f>
        <v/>
      </c>
      <c r="S30" s="53" t="str">
        <f ca="1">IF(DATA!G129&gt;0,IF(DATA!H129,INDIRECT("INPUT!$O$20"),INDIRECT("INPUT!D196")),"")</f>
        <v/>
      </c>
      <c r="T30" s="53" t="str">
        <f ca="1">IF(DATA!G129&gt;0,IF(DATA!H129,INDIRECT("INPUT!$O$22"),INDIRECT("INPUT!D197")),"")</f>
        <v/>
      </c>
      <c r="U30" s="53" t="str">
        <f ca="1">IF(DATA!G129&gt;0,IF(DATA!H129,INDIRECT("INPUT!$O$23"),IF(ISBLANK(INDIRECT("INPUT!$D$198")),"",INDIRECT("INPUT!$D$198"))),"")</f>
        <v/>
      </c>
      <c r="V30" s="53" t="str">
        <f ca="1">IF(DATA!G129&gt;0,IF(DATA!H129,INDIRECT("INPUT!$O$19"),INDIRECT("INPUT!D195")),"")</f>
        <v/>
      </c>
      <c r="W30" s="53" t="str">
        <f ca="1">IF(DATA!G129&gt;0,IF(ISBLANK(INDIRECT("INPUT!$D$24")),"",INDIRECT("INPUT!$D$24")),"")</f>
        <v/>
      </c>
      <c r="X30" s="53" t="str">
        <f ca="1">IF(DATA!G129&gt;0,INDIRECT("INPUT!$K$7"),"")</f>
        <v/>
      </c>
      <c r="Y30" s="53" t="str">
        <f>IF(DATA!G129&gt;0,DATA!$H$91,"")</f>
        <v/>
      </c>
      <c r="Z30" s="53" t="str">
        <f>IF(DATA!G129&gt;0,DATA!G129,"")</f>
        <v/>
      </c>
      <c r="AA30" s="53" t="str">
        <f ca="1">IF(DATA!G129&gt;0,INDIRECT("INPUT!$U$4"),"")</f>
        <v/>
      </c>
      <c r="AB30" s="53" t="str">
        <f ca="1">IF(DATA!G129&gt;0,INDIRECT("INPUT!$M$1"),"")</f>
        <v/>
      </c>
      <c r="AC30" s="53" t="str">
        <f>IF(DATA!G129&gt;0,IF(DATA!H129,"ご注文者と同じ","先様に直接お届け"),"")</f>
        <v/>
      </c>
      <c r="AD30" s="53" t="str">
        <f ca="1">IF(DATA!G129&gt;0,INDIRECT("INPUT!$J$11"),"")</f>
        <v/>
      </c>
      <c r="AE30" s="53" t="str">
        <f ca="1">IF(DATA!G129&gt;0,INDIRECT("INPUT!$J$12"),"")</f>
        <v/>
      </c>
      <c r="AF30" s="53" t="str">
        <f ca="1">IF(DATA!G129&gt;0,INDIRECT("INPUT!$L$12"),"")</f>
        <v/>
      </c>
      <c r="AG30" s="53" t="str">
        <f ca="1">IF(DATA!G129&gt;0,INDIRECT("INPUT!$J$13"),"")</f>
        <v/>
      </c>
      <c r="AH30" s="53" t="str">
        <f ca="1">IF(DATA!G129&gt;0,INDIRECT("INPUT!$J$14"),"")</f>
        <v/>
      </c>
      <c r="AI30" s="53" t="str">
        <f>IF(DATA!G129&gt;0,DATA!$B$93,"")</f>
        <v/>
      </c>
      <c r="AJ30" s="53" t="str">
        <f>IF(DATA!G129&gt;0,DATA!$BO$93,"")</f>
        <v/>
      </c>
      <c r="AK30" s="53" t="str">
        <f>IF(DATA!G129&gt;0,DATA!$BU$93,"")</f>
        <v/>
      </c>
      <c r="AL30" s="53" t="str">
        <f>IF(DATA!G129&gt;0,DATA!$BX$91,"")</f>
        <v/>
      </c>
      <c r="AM30" s="53" t="str">
        <f>IF(DATA!G129&gt;0,DATA!$B$91,"")</f>
        <v/>
      </c>
      <c r="AN30" s="108" t="str">
        <f>IF(DATA!G129&gt;0,DATA!$CA$90,"")</f>
        <v/>
      </c>
      <c r="AO30" s="108" t="str">
        <f>IF(DATA!G129&gt;0,M!$J$1,"")</f>
        <v/>
      </c>
      <c r="AP30" s="108" t="str">
        <f>IF(DATA!G129&gt;0,M!$J$2,"")</f>
        <v/>
      </c>
      <c r="AQ30" s="108" t="str">
        <f>IF(DATA!G129&gt;0,M!$J$3,"")</f>
        <v/>
      </c>
    </row>
    <row r="31" spans="1:43">
      <c r="A31" s="53" t="str">
        <f ca="1">IF(DATA!G130&gt;0,INDIRECT("INPUT!$D$9"),"")</f>
        <v/>
      </c>
      <c r="B31" s="53" t="str">
        <f ca="1">IF(DATA!G130&gt;0,INDIRECT("INPUT!$D$10"),"")</f>
        <v/>
      </c>
      <c r="C31" s="53" t="str">
        <f ca="1">IF(DATA!G130&gt;0,INDIRECT("INPUT!$D$15"),"")</f>
        <v/>
      </c>
      <c r="D31" s="53" t="str">
        <f ca="1">IF(DATA!G130&gt;0,INDIRECT("INPUT!$D$11"),"")</f>
        <v/>
      </c>
      <c r="E31" s="53" t="str">
        <f ca="1">IF(DATA!G130&gt;0,INDIRECT("INPUT!$F$12"),"")</f>
        <v/>
      </c>
      <c r="F31" s="53" t="str">
        <f ca="1">IF(DATA!G130&gt;0,INDIRECT("INPUT!$D$12"),"")</f>
        <v/>
      </c>
      <c r="G31" s="53" t="str">
        <f ca="1">IF(DATA!G130&gt;0,INDIRECT("INPUT!$D$13"),"")</f>
        <v/>
      </c>
      <c r="H31" s="53" t="str">
        <f ca="1">IF(DATA!G130&gt;0,IF(ISBLANK(INDIRECT("INPUT!$D$14")),"",INDIRECT("INPUT!$D$14")),"")</f>
        <v/>
      </c>
      <c r="I31" s="53" t="str">
        <f>IF(DATA!G130&gt;0,DATA!$D$91,"")</f>
        <v/>
      </c>
      <c r="J31" s="53" t="str">
        <f>IF(DATA!G130&gt;0,DATA!$F$91,"")</f>
        <v/>
      </c>
      <c r="K31" s="53" t="str">
        <f ca="1">IF(DATA!G130&gt;0,IF(ISBLANK(INDIRECT("INPUT!$E$18")),"",INDIRECT("INPUT!$E$18")),"")</f>
        <v/>
      </c>
      <c r="L31" s="53" t="str">
        <f ca="1">IF(DATA!G130&gt;0,IF(ISBLANK(INDIRECT("INPUT!$L$18")),"",INDIRECT("INPUT!$L$18")),"")</f>
        <v/>
      </c>
      <c r="M31" s="53" t="str">
        <f>IF(DATA!G130&gt;0,DATA!$J$91,"")</f>
        <v/>
      </c>
      <c r="N31" s="53" t="str">
        <f ca="1">IF(DATA!G130&gt;0,IF(ISBLANK(CONCATENATE(INDIRECT("INPUT!$D$21"),INDIRECT("A!$G$4"))),"",CONCATENATE(INDIRECT("INPUT!$D$21"),INDIRECT("A!$G$4"))),"")</f>
        <v/>
      </c>
      <c r="O31" s="53" t="str">
        <f>IF(DATA!G130&gt;0,DATA!M130,"")</f>
        <v/>
      </c>
      <c r="P31" s="53" t="str">
        <f>IF(DATA!G130&gt;0,DATA!$L$91,"")</f>
        <v/>
      </c>
      <c r="Q31" s="53" t="str">
        <f ca="1">IF(DATA!G130&gt;0,IF(DATA!H130,INDIRECT("INPUT!$O$18"),INDIRECT("INPUT!D200")),"")</f>
        <v/>
      </c>
      <c r="R31" s="53" t="str">
        <f ca="1">IF(DATA!G130&gt;0,IF(DATA!H130,INDIRECT("INPUT!$O$21"),INDIRECT("INPUT!F202")),"")</f>
        <v/>
      </c>
      <c r="S31" s="53" t="str">
        <f ca="1">IF(DATA!G130&gt;0,IF(DATA!H130,INDIRECT("INPUT!$O$20"),INDIRECT("INPUT!D202")),"")</f>
        <v/>
      </c>
      <c r="T31" s="53" t="str">
        <f ca="1">IF(DATA!G130&gt;0,IF(DATA!H130,INDIRECT("INPUT!$O$22"),INDIRECT("INPUT!D203")),"")</f>
        <v/>
      </c>
      <c r="U31" s="53" t="str">
        <f ca="1">IF(DATA!G130&gt;0,IF(DATA!H130,INDIRECT("INPUT!$O$23"),IF(ISBLANK(INDIRECT("INPUT!$D$204")),"",INDIRECT("INPUT!$D$204"))),"")</f>
        <v/>
      </c>
      <c r="V31" s="53" t="str">
        <f ca="1">IF(DATA!G130&gt;0,IF(DATA!H130,INDIRECT("INPUT!$O$19"),INDIRECT("INPUT!D201")),"")</f>
        <v/>
      </c>
      <c r="W31" s="53" t="str">
        <f ca="1">IF(DATA!G130&gt;0,IF(ISBLANK(INDIRECT("INPUT!$D$24")),"",INDIRECT("INPUT!$D$24")),"")</f>
        <v/>
      </c>
      <c r="X31" s="53" t="str">
        <f ca="1">IF(DATA!G130&gt;0,INDIRECT("INPUT!$K$7"),"")</f>
        <v/>
      </c>
      <c r="Y31" s="53" t="str">
        <f>IF(DATA!G130&gt;0,DATA!$H$91,"")</f>
        <v/>
      </c>
      <c r="Z31" s="53" t="str">
        <f>IF(DATA!G130&gt;0,DATA!G130,"")</f>
        <v/>
      </c>
      <c r="AA31" s="53" t="str">
        <f ca="1">IF(DATA!G130&gt;0,INDIRECT("INPUT!$U$4"),"")</f>
        <v/>
      </c>
      <c r="AB31" s="53" t="str">
        <f ca="1">IF(DATA!G130&gt;0,INDIRECT("INPUT!$M$1"),"")</f>
        <v/>
      </c>
      <c r="AC31" s="53" t="str">
        <f>IF(DATA!G130&gt;0,IF(DATA!H130,"ご注文者と同じ","先様に直接お届け"),"")</f>
        <v/>
      </c>
      <c r="AD31" s="53" t="str">
        <f ca="1">IF(DATA!G130&gt;0,INDIRECT("INPUT!$J$11"),"")</f>
        <v/>
      </c>
      <c r="AE31" s="53" t="str">
        <f ca="1">IF(DATA!G130&gt;0,INDIRECT("INPUT!$J$12"),"")</f>
        <v/>
      </c>
      <c r="AF31" s="53" t="str">
        <f ca="1">IF(DATA!G130&gt;0,INDIRECT("INPUT!$L$12"),"")</f>
        <v/>
      </c>
      <c r="AG31" s="53" t="str">
        <f ca="1">IF(DATA!G130&gt;0,INDIRECT("INPUT!$J$13"),"")</f>
        <v/>
      </c>
      <c r="AH31" s="53" t="str">
        <f ca="1">IF(DATA!G130&gt;0,INDIRECT("INPUT!$J$14"),"")</f>
        <v/>
      </c>
      <c r="AI31" s="53" t="str">
        <f>IF(DATA!G130&gt;0,DATA!$B$93,"")</f>
        <v/>
      </c>
      <c r="AJ31" s="53" t="str">
        <f>IF(DATA!G130&gt;0,DATA!$BO$93,"")</f>
        <v/>
      </c>
      <c r="AK31" s="53" t="str">
        <f>IF(DATA!G130&gt;0,DATA!$BU$93,"")</f>
        <v/>
      </c>
      <c r="AL31" s="53" t="str">
        <f>IF(DATA!G130&gt;0,DATA!$BX$91,"")</f>
        <v/>
      </c>
      <c r="AM31" s="53" t="str">
        <f>IF(DATA!G130&gt;0,DATA!$B$91,"")</f>
        <v/>
      </c>
      <c r="AN31" s="108" t="str">
        <f>IF(DATA!G130&gt;0,DATA!$CA$90,"")</f>
        <v/>
      </c>
      <c r="AO31" s="108" t="str">
        <f>IF(DATA!G130&gt;0,M!$J$1,"")</f>
        <v/>
      </c>
      <c r="AP31" s="108" t="str">
        <f>IF(DATA!G130&gt;0,M!$J$2,"")</f>
        <v/>
      </c>
      <c r="AQ31" s="108" t="str">
        <f>IF(DATA!G130&gt;0,M!$J$3,"")</f>
        <v/>
      </c>
    </row>
    <row r="32" spans="1:43">
      <c r="A32" s="53" t="str">
        <f ca="1">IF(DATA!G131&gt;0,INDIRECT("INPUT!$D$9"),"")</f>
        <v/>
      </c>
      <c r="B32" s="53" t="str">
        <f ca="1">IF(DATA!G131&gt;0,INDIRECT("INPUT!$D$10"),"")</f>
        <v/>
      </c>
      <c r="C32" s="53" t="str">
        <f ca="1">IF(DATA!G131&gt;0,INDIRECT("INPUT!$D$15"),"")</f>
        <v/>
      </c>
      <c r="D32" s="53" t="str">
        <f ca="1">IF(DATA!G131&gt;0,INDIRECT("INPUT!$D$11"),"")</f>
        <v/>
      </c>
      <c r="E32" s="53" t="str">
        <f ca="1">IF(DATA!G131&gt;0,INDIRECT("INPUT!$F$12"),"")</f>
        <v/>
      </c>
      <c r="F32" s="53" t="str">
        <f ca="1">IF(DATA!G131&gt;0,INDIRECT("INPUT!$D$12"),"")</f>
        <v/>
      </c>
      <c r="G32" s="53" t="str">
        <f ca="1">IF(DATA!G131&gt;0,INDIRECT("INPUT!$D$13"),"")</f>
        <v/>
      </c>
      <c r="H32" s="53" t="str">
        <f ca="1">IF(DATA!G131&gt;0,IF(ISBLANK(INDIRECT("INPUT!$D$14")),"",INDIRECT("INPUT!$D$14")),"")</f>
        <v/>
      </c>
      <c r="I32" s="53" t="str">
        <f>IF(DATA!G131&gt;0,DATA!$D$91,"")</f>
        <v/>
      </c>
      <c r="J32" s="53" t="str">
        <f>IF(DATA!G131&gt;0,DATA!$F$91,"")</f>
        <v/>
      </c>
      <c r="K32" s="53" t="str">
        <f ca="1">IF(DATA!G131&gt;0,IF(ISBLANK(INDIRECT("INPUT!$E$18")),"",INDIRECT("INPUT!$E$18")),"")</f>
        <v/>
      </c>
      <c r="L32" s="53" t="str">
        <f ca="1">IF(DATA!G131&gt;0,IF(ISBLANK(INDIRECT("INPUT!$L$18")),"",INDIRECT("INPUT!$L$18")),"")</f>
        <v/>
      </c>
      <c r="M32" s="53" t="str">
        <f>IF(DATA!G131&gt;0,DATA!$J$91,"")</f>
        <v/>
      </c>
      <c r="N32" s="53" t="str">
        <f ca="1">IF(DATA!G131&gt;0,IF(ISBLANK(CONCATENATE(INDIRECT("INPUT!$D$21"),INDIRECT("A!$G$4"))),"",CONCATENATE(INDIRECT("INPUT!$D$21"),INDIRECT("A!$G$4"))),"")</f>
        <v/>
      </c>
      <c r="O32" s="53" t="str">
        <f>IF(DATA!G131&gt;0,DATA!M131,"")</f>
        <v/>
      </c>
      <c r="P32" s="53" t="str">
        <f>IF(DATA!G131&gt;0,DATA!$L$91,"")</f>
        <v/>
      </c>
      <c r="Q32" s="53" t="str">
        <f ca="1">IF(DATA!G131&gt;0,IF(DATA!H131,INDIRECT("INPUT!$O$18"),INDIRECT("INPUT!D206")),"")</f>
        <v/>
      </c>
      <c r="R32" s="53" t="str">
        <f ca="1">IF(DATA!G131&gt;0,IF(DATA!H131,INDIRECT("INPUT!$O$21"),INDIRECT("INPUT!F208")),"")</f>
        <v/>
      </c>
      <c r="S32" s="53" t="str">
        <f ca="1">IF(DATA!G131&gt;0,IF(DATA!H131,INDIRECT("INPUT!$O$20"),INDIRECT("INPUT!D208")),"")</f>
        <v/>
      </c>
      <c r="T32" s="53" t="str">
        <f ca="1">IF(DATA!G131&gt;0,IF(DATA!H131,INDIRECT("INPUT!$O$22"),INDIRECT("INPUT!D209")),"")</f>
        <v/>
      </c>
      <c r="U32" s="53" t="str">
        <f ca="1">IF(DATA!G131&gt;0,IF(DATA!H131,INDIRECT("INPUT!$O$23"),IF(ISBLANK(INDIRECT("INPUT!$D$210")),"",INDIRECT("INPUT!$D$210"))),"")</f>
        <v/>
      </c>
      <c r="V32" s="53" t="str">
        <f ca="1">IF(DATA!G131&gt;0,IF(DATA!H131,INDIRECT("INPUT!$O$19"),INDIRECT("INPUT!D207")),"")</f>
        <v/>
      </c>
      <c r="W32" s="53" t="str">
        <f ca="1">IF(DATA!G131&gt;0,IF(ISBLANK(INDIRECT("INPUT!$D$24")),"",INDIRECT("INPUT!$D$24")),"")</f>
        <v/>
      </c>
      <c r="X32" s="53" t="str">
        <f ca="1">IF(DATA!G131&gt;0,INDIRECT("INPUT!$K$7"),"")</f>
        <v/>
      </c>
      <c r="Y32" s="53" t="str">
        <f>IF(DATA!G131&gt;0,DATA!$H$91,"")</f>
        <v/>
      </c>
      <c r="Z32" s="53" t="str">
        <f>IF(DATA!G131&gt;0,DATA!G131,"")</f>
        <v/>
      </c>
      <c r="AA32" s="53" t="str">
        <f ca="1">IF(DATA!G131&gt;0,INDIRECT("INPUT!$U$4"),"")</f>
        <v/>
      </c>
      <c r="AB32" s="53" t="str">
        <f ca="1">IF(DATA!G131&gt;0,INDIRECT("INPUT!$M$1"),"")</f>
        <v/>
      </c>
      <c r="AC32" s="53" t="str">
        <f>IF(DATA!G131&gt;0,IF(DATA!H131,"ご注文者と同じ","先様に直接お届け"),"")</f>
        <v/>
      </c>
      <c r="AD32" s="53" t="str">
        <f ca="1">IF(DATA!G131&gt;0,INDIRECT("INPUT!$J$11"),"")</f>
        <v/>
      </c>
      <c r="AE32" s="53" t="str">
        <f ca="1">IF(DATA!G131&gt;0,INDIRECT("INPUT!$J$12"),"")</f>
        <v/>
      </c>
      <c r="AF32" s="53" t="str">
        <f ca="1">IF(DATA!G131&gt;0,INDIRECT("INPUT!$L$12"),"")</f>
        <v/>
      </c>
      <c r="AG32" s="53" t="str">
        <f ca="1">IF(DATA!G131&gt;0,INDIRECT("INPUT!$J$13"),"")</f>
        <v/>
      </c>
      <c r="AH32" s="53" t="str">
        <f ca="1">IF(DATA!G131&gt;0,INDIRECT("INPUT!$J$14"),"")</f>
        <v/>
      </c>
      <c r="AI32" s="53" t="str">
        <f>IF(DATA!G131&gt;0,DATA!$B$93,"")</f>
        <v/>
      </c>
      <c r="AJ32" s="53" t="str">
        <f>IF(DATA!G131&gt;0,DATA!$BO$93,"")</f>
        <v/>
      </c>
      <c r="AK32" s="53" t="str">
        <f>IF(DATA!G131&gt;0,DATA!$BU$93,"")</f>
        <v/>
      </c>
      <c r="AL32" s="53" t="str">
        <f>IF(DATA!G131&gt;0,DATA!$BX$91,"")</f>
        <v/>
      </c>
      <c r="AM32" s="53" t="str">
        <f>IF(DATA!G131&gt;0,DATA!$B$91,"")</f>
        <v/>
      </c>
      <c r="AN32" s="108" t="str">
        <f>IF(DATA!G131&gt;0,DATA!$CA$90,"")</f>
        <v/>
      </c>
      <c r="AO32" s="108" t="str">
        <f>IF(DATA!G131&gt;0,M!$J$1,"")</f>
        <v/>
      </c>
      <c r="AP32" s="108" t="str">
        <f>IF(DATA!G131&gt;0,M!$J$2,"")</f>
        <v/>
      </c>
      <c r="AQ32" s="108" t="str">
        <f>IF(DATA!G131&gt;0,M!$J$3,"")</f>
        <v/>
      </c>
    </row>
    <row r="33" spans="1:43">
      <c r="A33" s="53" t="str">
        <f ca="1">IF(DATA!G132&gt;0,INDIRECT("INPUT!$D$9"),"")</f>
        <v/>
      </c>
      <c r="B33" s="53" t="str">
        <f ca="1">IF(DATA!G132&gt;0,INDIRECT("INPUT!$D$10"),"")</f>
        <v/>
      </c>
      <c r="C33" s="53" t="str">
        <f ca="1">IF(DATA!G132&gt;0,INDIRECT("INPUT!$D$15"),"")</f>
        <v/>
      </c>
      <c r="D33" s="53" t="str">
        <f ca="1">IF(DATA!G132&gt;0,INDIRECT("INPUT!$D$11"),"")</f>
        <v/>
      </c>
      <c r="E33" s="53" t="str">
        <f ca="1">IF(DATA!G132&gt;0,INDIRECT("INPUT!$F$12"),"")</f>
        <v/>
      </c>
      <c r="F33" s="53" t="str">
        <f ca="1">IF(DATA!G132&gt;0,INDIRECT("INPUT!$D$12"),"")</f>
        <v/>
      </c>
      <c r="G33" s="53" t="str">
        <f ca="1">IF(DATA!G132&gt;0,INDIRECT("INPUT!$D$13"),"")</f>
        <v/>
      </c>
      <c r="H33" s="53" t="str">
        <f ca="1">IF(DATA!G132&gt;0,IF(ISBLANK(INDIRECT("INPUT!$D$14")),"",INDIRECT("INPUT!$D$14")),"")</f>
        <v/>
      </c>
      <c r="I33" s="53" t="str">
        <f>IF(DATA!G132&gt;0,DATA!$D$91,"")</f>
        <v/>
      </c>
      <c r="J33" s="53" t="str">
        <f>IF(DATA!G132&gt;0,DATA!$F$91,"")</f>
        <v/>
      </c>
      <c r="K33" s="53" t="str">
        <f ca="1">IF(DATA!G132&gt;0,IF(ISBLANK(INDIRECT("INPUT!$E$18")),"",INDIRECT("INPUT!$E$18")),"")</f>
        <v/>
      </c>
      <c r="L33" s="53" t="str">
        <f ca="1">IF(DATA!G132&gt;0,IF(ISBLANK(INDIRECT("INPUT!$L$18")),"",INDIRECT("INPUT!$L$18")),"")</f>
        <v/>
      </c>
      <c r="M33" s="53" t="str">
        <f>IF(DATA!G132&gt;0,DATA!$J$91,"")</f>
        <v/>
      </c>
      <c r="N33" s="53" t="str">
        <f ca="1">IF(DATA!G132&gt;0,IF(ISBLANK(CONCATENATE(INDIRECT("INPUT!$D$21"),INDIRECT("A!$G$4"))),"",CONCATENATE(INDIRECT("INPUT!$D$21"),INDIRECT("A!$G$4"))),"")</f>
        <v/>
      </c>
      <c r="O33" s="53" t="str">
        <f>IF(DATA!G132&gt;0,DATA!M132,"")</f>
        <v/>
      </c>
      <c r="P33" s="53" t="str">
        <f>IF(DATA!G132&gt;0,DATA!$L$91,"")</f>
        <v/>
      </c>
      <c r="Q33" s="53"/>
      <c r="R33" s="53" t="str">
        <f ca="1">IF(DATA!G132&gt;0,IF(DATA!H132,INDIRECT("INPUT!$O$21"),INDIRECT("INPUT!F214")),"")</f>
        <v/>
      </c>
      <c r="S33" s="53" t="str">
        <f ca="1">IF(DATA!G132&gt;0,IF(DATA!H132,INDIRECT("INPUT!$O$20"),INDIRECT("INPUT!D214")),"")</f>
        <v/>
      </c>
      <c r="T33" s="53" t="str">
        <f ca="1">IF(DATA!G132&gt;0,IF(DATA!H132,INDIRECT("INPUT!$O$22"),INDIRECT("INPUT!D215")),"")</f>
        <v/>
      </c>
      <c r="U33" s="53" t="str">
        <f ca="1">IF(DATA!G132&gt;0,IF(DATA!H132,INDIRECT("INPUT!$O$23"),IF(ISBLANK(INDIRECT("INPUT!$D$216")),"",INDIRECT("INPUT!$D$216"))),"")</f>
        <v/>
      </c>
      <c r="V33" s="53" t="str">
        <f ca="1">IF(DATA!G132&gt;0,IF(DATA!H132,INDIRECT("INPUT!$O$19"),INDIRECT("INPUT!D213")),"")</f>
        <v/>
      </c>
      <c r="W33" s="53" t="str">
        <f ca="1">IF(DATA!G132&gt;0,IF(ISBLANK(INDIRECT("INPUT!$D$24")),"",INDIRECT("INPUT!$D$24")),"")</f>
        <v/>
      </c>
      <c r="X33" s="53" t="str">
        <f ca="1">IF(DATA!G132&gt;0,INDIRECT("INPUT!$K$7"),"")</f>
        <v/>
      </c>
      <c r="Y33" s="53" t="str">
        <f>IF(DATA!G132&gt;0,DATA!$H$91,"")</f>
        <v/>
      </c>
      <c r="Z33" s="53" t="str">
        <f>IF(DATA!G132&gt;0,DATA!G132,"")</f>
        <v/>
      </c>
      <c r="AA33" s="53" t="str">
        <f ca="1">IF(DATA!G132&gt;0,INDIRECT("INPUT!$U$4"),"")</f>
        <v/>
      </c>
      <c r="AB33" s="53" t="str">
        <f ca="1">IF(DATA!G132&gt;0,INDIRECT("INPUT!$M$1"),"")</f>
        <v/>
      </c>
      <c r="AC33" s="53" t="str">
        <f>IF(DATA!G132&gt;0,IF(DATA!H132,"ご注文者と同じ","先様に直接お届け"),"")</f>
        <v/>
      </c>
      <c r="AD33" s="53" t="str">
        <f ca="1">IF(DATA!G132&gt;0,INDIRECT("INPUT!$J$11"),"")</f>
        <v/>
      </c>
      <c r="AE33" s="53" t="str">
        <f ca="1">IF(DATA!G132&gt;0,INDIRECT("INPUT!$J$12"),"")</f>
        <v/>
      </c>
      <c r="AF33" s="53" t="str">
        <f ca="1">IF(DATA!G132&gt;0,INDIRECT("INPUT!$L$12"),"")</f>
        <v/>
      </c>
      <c r="AG33" s="53" t="str">
        <f ca="1">IF(DATA!G132&gt;0,INDIRECT("INPUT!$J$13"),"")</f>
        <v/>
      </c>
      <c r="AH33" s="53" t="str">
        <f ca="1">IF(DATA!G132&gt;0,INDIRECT("INPUT!$J$14"),"")</f>
        <v/>
      </c>
      <c r="AI33" s="53" t="str">
        <f>IF(DATA!G132&gt;0,DATA!$B$93,"")</f>
        <v/>
      </c>
      <c r="AJ33" s="53" t="str">
        <f>IF(DATA!G132&gt;0,DATA!$BO$93,"")</f>
        <v/>
      </c>
      <c r="AK33" s="53" t="str">
        <f>IF(DATA!G132&gt;0,DATA!$BU$93,"")</f>
        <v/>
      </c>
      <c r="AL33" s="53" t="str">
        <f>IF(DATA!G132&gt;0,DATA!$BX$91,"")</f>
        <v/>
      </c>
      <c r="AM33" s="53" t="str">
        <f>IF(DATA!G132&gt;0,DATA!$B$91,"")</f>
        <v/>
      </c>
      <c r="AN33" s="108" t="str">
        <f>IF(DATA!G132&gt;0,DATA!$CA$90,"")</f>
        <v/>
      </c>
      <c r="AO33" s="108" t="str">
        <f>IF(DATA!G132&gt;0,M!$J$1,"")</f>
        <v/>
      </c>
      <c r="AP33" s="108" t="str">
        <f>IF(DATA!G132&gt;0,M!$J$2,"")</f>
        <v/>
      </c>
      <c r="AQ33" s="108" t="str">
        <f>IF(DATA!G132&gt;0,M!$J$3,"")</f>
        <v/>
      </c>
    </row>
    <row r="34" spans="1:43">
      <c r="A34" s="53" t="str">
        <f ca="1">IF(DATA!G133&gt;0,INDIRECT("INPUT!$D$9"),"")</f>
        <v/>
      </c>
      <c r="B34" s="53" t="str">
        <f ca="1">IF(DATA!G133&gt;0,INDIRECT("INPUT!$D$10"),"")</f>
        <v/>
      </c>
      <c r="C34" s="53" t="str">
        <f ca="1">IF(DATA!G133&gt;0,INDIRECT("INPUT!$D$15"),"")</f>
        <v/>
      </c>
      <c r="D34" s="53" t="str">
        <f ca="1">IF(DATA!G133&gt;0,INDIRECT("INPUT!$D$11"),"")</f>
        <v/>
      </c>
      <c r="E34" s="53" t="str">
        <f ca="1">IF(DATA!G133&gt;0,INDIRECT("INPUT!$F$12"),"")</f>
        <v/>
      </c>
      <c r="F34" s="53" t="str">
        <f ca="1">IF(DATA!G133&gt;0,INDIRECT("INPUT!$D$12"),"")</f>
        <v/>
      </c>
      <c r="G34" s="53" t="str">
        <f ca="1">IF(DATA!G133&gt;0,INDIRECT("INPUT!$D$13"),"")</f>
        <v/>
      </c>
      <c r="H34" s="53" t="str">
        <f ca="1">IF(DATA!G133&gt;0,IF(ISBLANK(INDIRECT("INPUT!$D$14")),"",INDIRECT("INPUT!$D$14")),"")</f>
        <v/>
      </c>
      <c r="I34" s="53" t="str">
        <f>IF(DATA!G133&gt;0,DATA!$D$91,"")</f>
        <v/>
      </c>
      <c r="J34" s="53" t="str">
        <f>IF(DATA!G133&gt;0,DATA!$F$91,"")</f>
        <v/>
      </c>
      <c r="K34" s="53" t="str">
        <f ca="1">IF(DATA!G133&gt;0,IF(ISBLANK(INDIRECT("INPUT!$E$18")),"",INDIRECT("INPUT!$E$18")),"")</f>
        <v/>
      </c>
      <c r="L34" s="53" t="str">
        <f ca="1">IF(DATA!G133&gt;0,IF(ISBLANK(INDIRECT("INPUT!$L$18")),"",INDIRECT("INPUT!$L$18")),"")</f>
        <v/>
      </c>
      <c r="M34" s="53" t="str">
        <f>IF(DATA!G133&gt;0,DATA!$J$91,"")</f>
        <v/>
      </c>
      <c r="N34" s="53" t="str">
        <f ca="1">IF(DATA!G133&gt;0,IF(ISBLANK(CONCATENATE(INDIRECT("INPUT!$D$21"),INDIRECT("A!$G$4"))),"",CONCATENATE(INDIRECT("INPUT!$D$21"),INDIRECT("A!$G$4"))),"")</f>
        <v/>
      </c>
      <c r="O34" s="53" t="str">
        <f>IF(DATA!G133&gt;0,DATA!M133,"")</f>
        <v/>
      </c>
      <c r="P34" s="53" t="str">
        <f>IF(DATA!G133&gt;0,DATA!$L$91,"")</f>
        <v/>
      </c>
      <c r="Q34" s="53" t="str">
        <f ca="1">IF(DATA!G133&gt;0,IF(DATA!H133,INDIRECT("INPUT!$O$18"),INDIRECT("INPUT!D218")),"")</f>
        <v/>
      </c>
      <c r="R34" s="53" t="str">
        <f ca="1">IF(DATA!G133&gt;0,IF(DATA!H133,INDIRECT("INPUT!$O$21"),INDIRECT("INPUT!F220")),"")</f>
        <v/>
      </c>
      <c r="S34" s="53" t="str">
        <f ca="1">IF(DATA!G133&gt;0,IF(DATA!H133,INDIRECT("INPUT!$O$20"),INDIRECT("INPUT!D220")),"")</f>
        <v/>
      </c>
      <c r="T34" s="53" t="str">
        <f ca="1">IF(DATA!G133&gt;0,IF(DATA!H133,INDIRECT("INPUT!$O$22"),INDIRECT("INPUT!D221")),"")</f>
        <v/>
      </c>
      <c r="U34" s="53" t="str">
        <f ca="1">IF(DATA!G133&gt;0,IF(DATA!H133,INDIRECT("INPUT!$O$23"),IF(ISBLANK(INDIRECT("INPUT!$D$222")),"",INDIRECT("INPUT!$D$222"))),"")</f>
        <v/>
      </c>
      <c r="V34" s="53" t="str">
        <f ca="1">IF(DATA!G133&gt;0,IF(DATA!H133,INDIRECT("INPUT!$O$19"),INDIRECT("INPUT!D219")),"")</f>
        <v/>
      </c>
      <c r="W34" s="53" t="str">
        <f ca="1">IF(DATA!G133&gt;0,IF(ISBLANK(INDIRECT("INPUT!$D$24")),"",INDIRECT("INPUT!$D$24")),"")</f>
        <v/>
      </c>
      <c r="X34" s="53" t="str">
        <f ca="1">IF(DATA!G133&gt;0,INDIRECT("INPUT!$K$7"),"")</f>
        <v/>
      </c>
      <c r="Y34" s="53" t="str">
        <f>IF(DATA!G133&gt;0,DATA!$H$91,"")</f>
        <v/>
      </c>
      <c r="Z34" s="53" t="str">
        <f>IF(DATA!G133&gt;0,DATA!G133,"")</f>
        <v/>
      </c>
      <c r="AA34" s="53" t="str">
        <f ca="1">IF(DATA!G133&gt;0,INDIRECT("INPUT!$U$4"),"")</f>
        <v/>
      </c>
      <c r="AB34" s="53" t="str">
        <f ca="1">IF(DATA!G133&gt;0,INDIRECT("INPUT!$M$1"),"")</f>
        <v/>
      </c>
      <c r="AC34" s="53" t="str">
        <f>IF(DATA!G133&gt;0,IF(DATA!H133,"ご注文者と同じ","先様に直接お届け"),"")</f>
        <v/>
      </c>
      <c r="AD34" s="53" t="str">
        <f ca="1">IF(DATA!G133&gt;0,INDIRECT("INPUT!$J$11"),"")</f>
        <v/>
      </c>
      <c r="AE34" s="53" t="str">
        <f ca="1">IF(DATA!G133&gt;0,INDIRECT("INPUT!$J$12"),"")</f>
        <v/>
      </c>
      <c r="AF34" s="53" t="str">
        <f ca="1">IF(DATA!G133&gt;0,INDIRECT("INPUT!$L$12"),"")</f>
        <v/>
      </c>
      <c r="AG34" s="53" t="str">
        <f ca="1">IF(DATA!G133&gt;0,INDIRECT("INPUT!$J$13"),"")</f>
        <v/>
      </c>
      <c r="AH34" s="53" t="str">
        <f ca="1">IF(DATA!G133&gt;0,INDIRECT("INPUT!$J$14"),"")</f>
        <v/>
      </c>
      <c r="AI34" s="53" t="str">
        <f>IF(DATA!G133&gt;0,DATA!$B$93,"")</f>
        <v/>
      </c>
      <c r="AJ34" s="53" t="str">
        <f>IF(DATA!G133&gt;0,DATA!$BO$93,"")</f>
        <v/>
      </c>
      <c r="AK34" s="53" t="str">
        <f>IF(DATA!G133&gt;0,DATA!$BU$93,"")</f>
        <v/>
      </c>
      <c r="AL34" s="53" t="str">
        <f>IF(DATA!G133&gt;0,DATA!$BX$91,"")</f>
        <v/>
      </c>
      <c r="AM34" s="53" t="str">
        <f>IF(DATA!G133&gt;0,DATA!$B$91,"")</f>
        <v/>
      </c>
      <c r="AN34" s="108" t="str">
        <f>IF(DATA!G133&gt;0,DATA!$CA$90,"")</f>
        <v/>
      </c>
      <c r="AO34" s="108" t="str">
        <f>IF(DATA!G133&gt;0,M!$J$1,"")</f>
        <v/>
      </c>
      <c r="AP34" s="108" t="str">
        <f>IF(DATA!G133&gt;0,M!$J$2,"")</f>
        <v/>
      </c>
      <c r="AQ34" s="108" t="str">
        <f>IF(DATA!G133&gt;0,M!$J$3,"")</f>
        <v/>
      </c>
    </row>
    <row r="35" spans="1:43">
      <c r="A35" s="53" t="str">
        <f ca="1">IF(DATA!G134&gt;0,INDIRECT("INPUT!$D$9"),"")</f>
        <v/>
      </c>
      <c r="B35" s="53" t="str">
        <f ca="1">IF(DATA!G134&gt;0,INDIRECT("INPUT!$D$10"),"")</f>
        <v/>
      </c>
      <c r="C35" s="53" t="str">
        <f ca="1">IF(DATA!G134&gt;0,INDIRECT("INPUT!$D$15"),"")</f>
        <v/>
      </c>
      <c r="D35" s="53" t="str">
        <f ca="1">IF(DATA!G134&gt;0,INDIRECT("INPUT!$D$11"),"")</f>
        <v/>
      </c>
      <c r="E35" s="53" t="str">
        <f ca="1">IF(DATA!G134&gt;0,INDIRECT("INPUT!$F$12"),"")</f>
        <v/>
      </c>
      <c r="F35" s="53" t="str">
        <f ca="1">IF(DATA!G134&gt;0,INDIRECT("INPUT!$D$12"),"")</f>
        <v/>
      </c>
      <c r="G35" s="53" t="str">
        <f ca="1">IF(DATA!G134&gt;0,INDIRECT("INPUT!$D$13"),"")</f>
        <v/>
      </c>
      <c r="H35" s="53" t="str">
        <f ca="1">IF(DATA!G134&gt;0,IF(ISBLANK(INDIRECT("INPUT!$D$14")),"",INDIRECT("INPUT!$D$14")),"")</f>
        <v/>
      </c>
      <c r="I35" s="53" t="str">
        <f>IF(DATA!G134&gt;0,DATA!$D$91,"")</f>
        <v/>
      </c>
      <c r="J35" s="53" t="str">
        <f>IF(DATA!G134&gt;0,DATA!$F$91,"")</f>
        <v/>
      </c>
      <c r="K35" s="53" t="str">
        <f ca="1">IF(DATA!G134&gt;0,IF(ISBLANK(INDIRECT("INPUT!$E$18")),"",INDIRECT("INPUT!$E$18")),"")</f>
        <v/>
      </c>
      <c r="L35" s="53" t="str">
        <f ca="1">IF(DATA!G134&gt;0,IF(ISBLANK(INDIRECT("INPUT!$L$18")),"",INDIRECT("INPUT!$L$18")),"")</f>
        <v/>
      </c>
      <c r="M35" s="53" t="str">
        <f>IF(DATA!G134&gt;0,DATA!$J$91,"")</f>
        <v/>
      </c>
      <c r="N35" s="53" t="str">
        <f ca="1">IF(DATA!G134&gt;0,IF(ISBLANK(CONCATENATE(INDIRECT("INPUT!$D$21"),INDIRECT("A!$G$4"))),"",CONCATENATE(INDIRECT("INPUT!$D$21"),INDIRECT("A!$G$4"))),"")</f>
        <v/>
      </c>
      <c r="O35" s="53" t="str">
        <f>IF(DATA!G134&gt;0,DATA!M134,"")</f>
        <v/>
      </c>
      <c r="P35" s="53" t="str">
        <f>IF(DATA!G134&gt;0,DATA!$L$91,"")</f>
        <v/>
      </c>
      <c r="Q35" s="53" t="str">
        <f ca="1">IF(DATA!G134&gt;0,IF(DATA!H134,INDIRECT("INPUT!$O$18"),INDIRECT("INPUT!D224")),"")</f>
        <v/>
      </c>
      <c r="R35" s="53" t="str">
        <f ca="1">IF(DATA!G134&gt;0,IF(DATA!H134,INDIRECT("INPUT!$O$21"),INDIRECT("INPUT!F226")),"")</f>
        <v/>
      </c>
      <c r="S35" s="53" t="str">
        <f ca="1">IF(DATA!G134&gt;0,IF(DATA!H134,INDIRECT("INPUT!$O$20"),INDIRECT("INPUT!D226")),"")</f>
        <v/>
      </c>
      <c r="T35" s="53" t="str">
        <f ca="1">IF(DATA!G134&gt;0,IF(DATA!H134,INDIRECT("INPUT!$O$22"),INDIRECT("INPUT!D227")),"")</f>
        <v/>
      </c>
      <c r="U35" s="53" t="str">
        <f ca="1">IF(DATA!G134&gt;0,IF(DATA!H134,INDIRECT("INPUT!$O$23"),IF(ISBLANK(INDIRECT("INPUT!$D$228")),"",INDIRECT("INPUT!$D$228"))),"")</f>
        <v/>
      </c>
      <c r="V35" s="53" t="str">
        <f ca="1">IF(DATA!G134&gt;0,IF(DATA!H134,INDIRECT("INPUT!$O$19"),INDIRECT("INPUT!D225")),"")</f>
        <v/>
      </c>
      <c r="W35" s="53" t="str">
        <f ca="1">IF(DATA!G134&gt;0,IF(ISBLANK(INDIRECT("INPUT!$D$24")),"",INDIRECT("INPUT!$D$24")),"")</f>
        <v/>
      </c>
      <c r="X35" s="53" t="str">
        <f ca="1">IF(DATA!G134&gt;0,INDIRECT("INPUT!$K$7"),"")</f>
        <v/>
      </c>
      <c r="Y35" s="53" t="str">
        <f>IF(DATA!G134&gt;0,DATA!$H$91,"")</f>
        <v/>
      </c>
      <c r="Z35" s="53" t="str">
        <f>IF(DATA!G134&gt;0,DATA!G134,"")</f>
        <v/>
      </c>
      <c r="AA35" s="53" t="str">
        <f ca="1">IF(DATA!G134&gt;0,INDIRECT("INPUT!$U$4"),"")</f>
        <v/>
      </c>
      <c r="AB35" s="53" t="str">
        <f ca="1">IF(DATA!G134&gt;0,INDIRECT("INPUT!$M$1"),"")</f>
        <v/>
      </c>
      <c r="AC35" s="53" t="str">
        <f>IF(DATA!G134&gt;0,IF(DATA!H134,"ご注文者と同じ","先様に直接お届け"),"")</f>
        <v/>
      </c>
      <c r="AD35" s="53" t="str">
        <f ca="1">IF(DATA!G134&gt;0,INDIRECT("INPUT!$J$11"),"")</f>
        <v/>
      </c>
      <c r="AE35" s="53" t="str">
        <f ca="1">IF(DATA!G134&gt;0,INDIRECT("INPUT!$J$12"),"")</f>
        <v/>
      </c>
      <c r="AF35" s="53" t="str">
        <f ca="1">IF(DATA!G134&gt;0,INDIRECT("INPUT!$L$12"),"")</f>
        <v/>
      </c>
      <c r="AG35" s="53" t="str">
        <f ca="1">IF(DATA!G134&gt;0,INDIRECT("INPUT!$J$13"),"")</f>
        <v/>
      </c>
      <c r="AH35" s="53" t="str">
        <f ca="1">IF(DATA!G134&gt;0,INDIRECT("INPUT!$J$14"),"")</f>
        <v/>
      </c>
      <c r="AI35" s="53" t="str">
        <f>IF(DATA!G134&gt;0,DATA!$B$93,"")</f>
        <v/>
      </c>
      <c r="AJ35" s="53" t="str">
        <f>IF(DATA!G134&gt;0,DATA!$BO$93,"")</f>
        <v/>
      </c>
      <c r="AK35" s="53" t="str">
        <f>IF(DATA!G134&gt;0,DATA!$BU$93,"")</f>
        <v/>
      </c>
      <c r="AL35" s="53" t="str">
        <f>IF(DATA!G134&gt;0,DATA!$BX$91,"")</f>
        <v/>
      </c>
      <c r="AM35" s="53" t="str">
        <f>IF(DATA!G134&gt;0,DATA!$B$91,"")</f>
        <v/>
      </c>
      <c r="AN35" s="108" t="str">
        <f>IF(DATA!G134&gt;0,DATA!$CA$90,"")</f>
        <v/>
      </c>
      <c r="AO35" s="108" t="str">
        <f>IF(DATA!G134&gt;0,M!$J$1,"")</f>
        <v/>
      </c>
      <c r="AP35" s="108" t="str">
        <f>IF(DATA!G134&gt;0,M!$J$2,"")</f>
        <v/>
      </c>
      <c r="AQ35" s="108" t="str">
        <f>IF(DATA!G134&gt;0,M!$J$3,"")</f>
        <v/>
      </c>
    </row>
    <row r="36" spans="1:43">
      <c r="A36" s="53" t="str">
        <f ca="1">IF(DATA!G135&gt;0,INDIRECT("INPUT!$D$9"),"")</f>
        <v/>
      </c>
      <c r="B36" s="53" t="str">
        <f ca="1">IF(DATA!G135&gt;0,INDIRECT("INPUT!$D$10"),"")</f>
        <v/>
      </c>
      <c r="C36" s="53" t="str">
        <f ca="1">IF(DATA!G135&gt;0,INDIRECT("INPUT!$D$15"),"")</f>
        <v/>
      </c>
      <c r="D36" s="53" t="str">
        <f ca="1">IF(DATA!G135&gt;0,INDIRECT("INPUT!$D$11"),"")</f>
        <v/>
      </c>
      <c r="E36" s="53" t="str">
        <f ca="1">IF(DATA!G135&gt;0,INDIRECT("INPUT!$F$12"),"")</f>
        <v/>
      </c>
      <c r="F36" s="53" t="str">
        <f ca="1">IF(DATA!G135&gt;0,INDIRECT("INPUT!$D$12"),"")</f>
        <v/>
      </c>
      <c r="G36" s="53" t="str">
        <f ca="1">IF(DATA!G135&gt;0,INDIRECT("INPUT!$D$13"),"")</f>
        <v/>
      </c>
      <c r="H36" s="53" t="str">
        <f ca="1">IF(DATA!G135&gt;0,IF(ISBLANK(INDIRECT("INPUT!$D$14")),"",INDIRECT("INPUT!$D$14")),"")</f>
        <v/>
      </c>
      <c r="I36" s="53" t="str">
        <f>IF(DATA!G135&gt;0,DATA!$D$91,"")</f>
        <v/>
      </c>
      <c r="J36" s="53" t="str">
        <f>IF(DATA!G135&gt;0,DATA!$F$91,"")</f>
        <v/>
      </c>
      <c r="K36" s="53" t="str">
        <f ca="1">IF(DATA!G135&gt;0,IF(ISBLANK(INDIRECT("INPUT!$E$18")),"",INDIRECT("INPUT!$E$18")),"")</f>
        <v/>
      </c>
      <c r="L36" s="53" t="str">
        <f ca="1">IF(DATA!G135&gt;0,IF(ISBLANK(INDIRECT("INPUT!$L$18")),"",INDIRECT("INPUT!$L$18")),"")</f>
        <v/>
      </c>
      <c r="M36" s="53" t="str">
        <f>IF(DATA!G135&gt;0,DATA!$J$91,"")</f>
        <v/>
      </c>
      <c r="N36" s="53" t="str">
        <f ca="1">IF(DATA!G135&gt;0,IF(ISBLANK(CONCATENATE(INDIRECT("INPUT!$D$21"),INDIRECT("A!$G$4"))),"",CONCATENATE(INDIRECT("INPUT!$D$21"),INDIRECT("A!$G$4"))),"")</f>
        <v/>
      </c>
      <c r="O36" s="53" t="str">
        <f>IF(DATA!G135&gt;0,DATA!M135,"")</f>
        <v/>
      </c>
      <c r="P36" s="53" t="str">
        <f>IF(DATA!G135&gt;0,DATA!$L$91,"")</f>
        <v/>
      </c>
      <c r="Q36" s="53" t="str">
        <f ca="1">IF(DATA!G135&gt;0,IF(DATA!H135,INDIRECT("INPUT!$O$18"),INDIRECT("INPUT!D230")),"")</f>
        <v/>
      </c>
      <c r="R36" s="53" t="str">
        <f ca="1">IF(DATA!G135&gt;0,IF(DATA!H135,INDIRECT("INPUT!$O$21"),INDIRECT("INPUT!F232")),"")</f>
        <v/>
      </c>
      <c r="S36" s="53" t="str">
        <f ca="1">IF(DATA!G135&gt;0,IF(DATA!H135,INDIRECT("INPUT!$O$20"),INDIRECT("INPUT!D232")),"")</f>
        <v/>
      </c>
      <c r="T36" s="53" t="str">
        <f ca="1">IF(DATA!G135&gt;0,IF(DATA!H135,INDIRECT("INPUT!$O$22"),INDIRECT("INPUT!D233")),"")</f>
        <v/>
      </c>
      <c r="U36" s="53" t="str">
        <f ca="1">IF(DATA!G135&gt;0,IF(DATA!H135,INDIRECT("INPUT!$O$23"),IF(ISBLANK(INDIRECT("INPUT!$D$234")),"",INDIRECT("INPUT!$D$234"))),"")</f>
        <v/>
      </c>
      <c r="V36" s="53" t="str">
        <f ca="1">IF(DATA!G135&gt;0,IF(DATA!H135,INDIRECT("INPUT!$O$19"),INDIRECT("INPUT!D231")),"")</f>
        <v/>
      </c>
      <c r="W36" s="53" t="str">
        <f ca="1">IF(DATA!G135&gt;0,IF(ISBLANK(INDIRECT("INPUT!$D$24")),"",INDIRECT("INPUT!$D$24")),"")</f>
        <v/>
      </c>
      <c r="X36" s="53" t="str">
        <f ca="1">IF(DATA!G135&gt;0,INDIRECT("INPUT!$K$7"),"")</f>
        <v/>
      </c>
      <c r="Y36" s="53" t="str">
        <f>IF(DATA!G135&gt;0,DATA!$H$91,"")</f>
        <v/>
      </c>
      <c r="Z36" s="53" t="str">
        <f>IF(DATA!G135&gt;0,DATA!G135,"")</f>
        <v/>
      </c>
      <c r="AA36" s="53" t="str">
        <f ca="1">IF(DATA!G135&gt;0,INDIRECT("INPUT!$U$4"),"")</f>
        <v/>
      </c>
      <c r="AB36" s="53" t="str">
        <f ca="1">IF(DATA!G135&gt;0,INDIRECT("INPUT!$M$1"),"")</f>
        <v/>
      </c>
      <c r="AC36" s="53" t="str">
        <f>IF(DATA!G135&gt;0,IF(DATA!H135,"ご注文者と同じ","先様に直接お届け"),"")</f>
        <v/>
      </c>
      <c r="AD36" s="53" t="str">
        <f ca="1">IF(DATA!G135&gt;0,INDIRECT("INPUT!$J$11"),"")</f>
        <v/>
      </c>
      <c r="AE36" s="53" t="str">
        <f ca="1">IF(DATA!G135&gt;0,INDIRECT("INPUT!$J$12"),"")</f>
        <v/>
      </c>
      <c r="AF36" s="53" t="str">
        <f ca="1">IF(DATA!G135&gt;0,INDIRECT("INPUT!$L$12"),"")</f>
        <v/>
      </c>
      <c r="AG36" s="53" t="str">
        <f ca="1">IF(DATA!G135&gt;0,INDIRECT("INPUT!$J$13"),"")</f>
        <v/>
      </c>
      <c r="AH36" s="53" t="str">
        <f ca="1">IF(DATA!G135&gt;0,INDIRECT("INPUT!$J$14"),"")</f>
        <v/>
      </c>
      <c r="AI36" s="53" t="str">
        <f>IF(DATA!G135&gt;0,DATA!$B$93,"")</f>
        <v/>
      </c>
      <c r="AJ36" s="53" t="str">
        <f>IF(DATA!G135&gt;0,DATA!$BO$93,"")</f>
        <v/>
      </c>
      <c r="AK36" s="53" t="str">
        <f>IF(DATA!G135&gt;0,DATA!$BU$93,"")</f>
        <v/>
      </c>
      <c r="AL36" s="53" t="str">
        <f>IF(DATA!G135&gt;0,DATA!$BX$91,"")</f>
        <v/>
      </c>
      <c r="AM36" s="53" t="str">
        <f>IF(DATA!G135&gt;0,DATA!$B$91,"")</f>
        <v/>
      </c>
      <c r="AN36" s="108" t="str">
        <f>IF(DATA!G135&gt;0,DATA!$CA$90,"")</f>
        <v/>
      </c>
      <c r="AO36" s="108" t="str">
        <f>IF(DATA!G135&gt;0,M!$J$1,"")</f>
        <v/>
      </c>
      <c r="AP36" s="108" t="str">
        <f>IF(DATA!G135&gt;0,M!$J$2,"")</f>
        <v/>
      </c>
      <c r="AQ36" s="108" t="str">
        <f>IF(DATA!G135&gt;0,M!$J$3,"")</f>
        <v/>
      </c>
    </row>
    <row r="37" spans="1:43">
      <c r="A37" s="53" t="str">
        <f ca="1">IF(DATA!G136&gt;0,INDIRECT("INPUT!$D$9"),"")</f>
        <v/>
      </c>
      <c r="B37" s="53" t="str">
        <f ca="1">IF(DATA!G136&gt;0,INDIRECT("INPUT!$D$10"),"")</f>
        <v/>
      </c>
      <c r="C37" s="53" t="str">
        <f ca="1">IF(DATA!G136&gt;0,INDIRECT("INPUT!$D$15"),"")</f>
        <v/>
      </c>
      <c r="D37" s="53" t="str">
        <f ca="1">IF(DATA!G136&gt;0,INDIRECT("INPUT!$D$11"),"")</f>
        <v/>
      </c>
      <c r="E37" s="53" t="str">
        <f ca="1">IF(DATA!G136&gt;0,INDIRECT("INPUT!$F$12"),"")</f>
        <v/>
      </c>
      <c r="F37" s="53" t="str">
        <f ca="1">IF(DATA!G136&gt;0,INDIRECT("INPUT!$D$12"),"")</f>
        <v/>
      </c>
      <c r="G37" s="53" t="str">
        <f ca="1">IF(DATA!G136&gt;0,INDIRECT("INPUT!$D$13"),"")</f>
        <v/>
      </c>
      <c r="H37" s="53" t="str">
        <f ca="1">IF(DATA!G136&gt;0,IF(ISBLANK(INDIRECT("INPUT!$D$14")),"",INDIRECT("INPUT!$D$14")),"")</f>
        <v/>
      </c>
      <c r="I37" s="53" t="str">
        <f>IF(DATA!G136&gt;0,DATA!$D$91,"")</f>
        <v/>
      </c>
      <c r="J37" s="53" t="str">
        <f>IF(DATA!G136&gt;0,DATA!$F$91,"")</f>
        <v/>
      </c>
      <c r="K37" s="53" t="str">
        <f ca="1">IF(DATA!G136&gt;0,IF(ISBLANK(INDIRECT("INPUT!$E$18")),"",INDIRECT("INPUT!$E$18")),"")</f>
        <v/>
      </c>
      <c r="L37" s="53" t="str">
        <f ca="1">IF(DATA!G136&gt;0,IF(ISBLANK(INDIRECT("INPUT!$L$18")),"",INDIRECT("INPUT!$L$18")),"")</f>
        <v/>
      </c>
      <c r="M37" s="53" t="str">
        <f>IF(DATA!G136&gt;0,DATA!$J$91,"")</f>
        <v/>
      </c>
      <c r="N37" s="53" t="str">
        <f ca="1">IF(DATA!G136&gt;0,IF(ISBLANK(CONCATENATE(INDIRECT("INPUT!$D$21"),INDIRECT("A!$G$4"))),"",CONCATENATE(INDIRECT("INPUT!$D$21"),INDIRECT("A!$G$4"))),"")</f>
        <v/>
      </c>
      <c r="O37" s="53" t="str">
        <f>IF(DATA!G136&gt;0,DATA!M136,"")</f>
        <v/>
      </c>
      <c r="P37" s="53" t="str">
        <f>IF(DATA!G136&gt;0,DATA!$L$91,"")</f>
        <v/>
      </c>
      <c r="Q37" s="53" t="str">
        <f ca="1">IF(DATA!G136&gt;0,IF(DATA!H136,INDIRECT("INPUT!$O$18"),INDIRECT("INPUT!D236")),"")</f>
        <v/>
      </c>
      <c r="R37" s="53" t="str">
        <f ca="1">IF(DATA!G136&gt;0,IF(DATA!H136,INDIRECT("INPUT!$O$21"),INDIRECT("INPUT!F238")),"")</f>
        <v/>
      </c>
      <c r="S37" s="53" t="str">
        <f ca="1">IF(DATA!G136&gt;0,IF(DATA!H136,INDIRECT("INPUT!$O$20"),INDIRECT("INPUT!D238")),"")</f>
        <v/>
      </c>
      <c r="T37" s="53" t="str">
        <f ca="1">IF(DATA!G136&gt;0,IF(DATA!H136,INDIRECT("INPUT!$O$22"),INDIRECT("INPUT!D239")),"")</f>
        <v/>
      </c>
      <c r="U37" s="53" t="str">
        <f ca="1">IF(DATA!G136&gt;0,IF(DATA!H136,INDIRECT("INPUT!$O$23"),IF(ISBLANK(INDIRECT("INPUT!$D$240")),"",INDIRECT("INPUT!$D$240"))),"")</f>
        <v/>
      </c>
      <c r="V37" s="53" t="str">
        <f ca="1">IF(DATA!G136&gt;0,IF(DATA!H136,INDIRECT("INPUT!$O$19"),INDIRECT("INPUT!D237")),"")</f>
        <v/>
      </c>
      <c r="W37" s="53" t="str">
        <f ca="1">IF(DATA!G136&gt;0,IF(ISBLANK(INDIRECT("INPUT!$D$24")),"",INDIRECT("INPUT!$D$24")),"")</f>
        <v/>
      </c>
      <c r="X37" s="53" t="str">
        <f ca="1">IF(DATA!G136&gt;0,INDIRECT("INPUT!$K$7"),"")</f>
        <v/>
      </c>
      <c r="Y37" s="53" t="str">
        <f>IF(DATA!G136&gt;0,DATA!$H$91,"")</f>
        <v/>
      </c>
      <c r="Z37" s="53" t="str">
        <f>IF(DATA!G136&gt;0,DATA!G136,"")</f>
        <v/>
      </c>
      <c r="AA37" s="53" t="str">
        <f ca="1">IF(DATA!G136&gt;0,INDIRECT("INPUT!$U$4"),"")</f>
        <v/>
      </c>
      <c r="AB37" s="53" t="str">
        <f ca="1">IF(DATA!G136&gt;0,INDIRECT("INPUT!$M$1"),"")</f>
        <v/>
      </c>
      <c r="AC37" s="53" t="str">
        <f>IF(DATA!G136&gt;0,IF(DATA!H136,"ご注文者と同じ","先様に直接お届け"),"")</f>
        <v/>
      </c>
      <c r="AD37" s="53" t="str">
        <f ca="1">IF(DATA!G136&gt;0,INDIRECT("INPUT!$J$11"),"")</f>
        <v/>
      </c>
      <c r="AE37" s="53" t="str">
        <f ca="1">IF(DATA!G136&gt;0,INDIRECT("INPUT!$J$12"),"")</f>
        <v/>
      </c>
      <c r="AF37" s="53" t="str">
        <f ca="1">IF(DATA!G136&gt;0,INDIRECT("INPUT!$L$12"),"")</f>
        <v/>
      </c>
      <c r="AG37" s="53" t="str">
        <f ca="1">IF(DATA!G136&gt;0,INDIRECT("INPUT!$J$13"),"")</f>
        <v/>
      </c>
      <c r="AH37" s="53" t="str">
        <f ca="1">IF(DATA!G136&gt;0,INDIRECT("INPUT!$J$14"),"")</f>
        <v/>
      </c>
      <c r="AI37" s="53" t="str">
        <f>IF(DATA!G136&gt;0,DATA!$B$93,"")</f>
        <v/>
      </c>
      <c r="AJ37" s="53" t="str">
        <f>IF(DATA!G136&gt;0,DATA!$BO$93,"")</f>
        <v/>
      </c>
      <c r="AK37" s="53" t="str">
        <f>IF(DATA!G136&gt;0,DATA!$BU$93,"")</f>
        <v/>
      </c>
      <c r="AL37" s="53" t="str">
        <f>IF(DATA!G136&gt;0,DATA!$BX$91,"")</f>
        <v/>
      </c>
      <c r="AM37" s="53" t="str">
        <f>IF(DATA!G136&gt;0,DATA!$B$91,"")</f>
        <v/>
      </c>
      <c r="AN37" s="108" t="str">
        <f>IF(DATA!G136&gt;0,DATA!$CA$90,"")</f>
        <v/>
      </c>
      <c r="AO37" s="108" t="str">
        <f>IF(DATA!G136&gt;0,M!$J$1,"")</f>
        <v/>
      </c>
      <c r="AP37" s="108" t="str">
        <f>IF(DATA!G136&gt;0,M!$J$2,"")</f>
        <v/>
      </c>
      <c r="AQ37" s="108" t="str">
        <f>IF(DATA!G136&gt;0,M!$J$3,"")</f>
        <v/>
      </c>
    </row>
    <row r="38" spans="1:43">
      <c r="A38" s="53" t="str">
        <f ca="1">IF(DATA!G137&gt;0,INDIRECT("INPUT!$D$9"),"")</f>
        <v/>
      </c>
      <c r="B38" s="53" t="str">
        <f ca="1">IF(DATA!G137&gt;0,INDIRECT("INPUT!$D$10"),"")</f>
        <v/>
      </c>
      <c r="C38" s="53" t="str">
        <f ca="1">IF(DATA!G137&gt;0,INDIRECT("INPUT!$D$15"),"")</f>
        <v/>
      </c>
      <c r="D38" s="53" t="str">
        <f ca="1">IF(DATA!G137&gt;0,INDIRECT("INPUT!$D$11"),"")</f>
        <v/>
      </c>
      <c r="E38" s="53" t="str">
        <f ca="1">IF(DATA!G137&gt;0,INDIRECT("INPUT!$F$12"),"")</f>
        <v/>
      </c>
      <c r="F38" s="53" t="str">
        <f ca="1">IF(DATA!G137&gt;0,INDIRECT("INPUT!$D$12"),"")</f>
        <v/>
      </c>
      <c r="G38" s="53" t="str">
        <f ca="1">IF(DATA!G137&gt;0,INDIRECT("INPUT!$D$13"),"")</f>
        <v/>
      </c>
      <c r="H38" s="53" t="str">
        <f ca="1">IF(DATA!G137&gt;0,IF(ISBLANK(INDIRECT("INPUT!$D$14")),"",INDIRECT("INPUT!$D$14")),"")</f>
        <v/>
      </c>
      <c r="I38" s="53" t="str">
        <f>IF(DATA!G137&gt;0,DATA!$D$91,"")</f>
        <v/>
      </c>
      <c r="J38" s="53" t="str">
        <f>IF(DATA!G137&gt;0,DATA!$F$91,"")</f>
        <v/>
      </c>
      <c r="K38" s="53" t="str">
        <f ca="1">IF(DATA!G137&gt;0,IF(ISBLANK(INDIRECT("INPUT!$E$18")),"",INDIRECT("INPUT!$E$18")),"")</f>
        <v/>
      </c>
      <c r="L38" s="53" t="str">
        <f ca="1">IF(DATA!G137&gt;0,IF(ISBLANK(INDIRECT("INPUT!$L$18")),"",INDIRECT("INPUT!$L$18")),"")</f>
        <v/>
      </c>
      <c r="M38" s="53" t="str">
        <f>IF(DATA!G137&gt;0,DATA!$J$91,"")</f>
        <v/>
      </c>
      <c r="N38" s="53" t="str">
        <f ca="1">IF(DATA!G137&gt;0,IF(ISBLANK(CONCATENATE(INDIRECT("INPUT!$D$21"),INDIRECT("A!$G$4"))),"",CONCATENATE(INDIRECT("INPUT!$D$21"),INDIRECT("A!$G$4"))),"")</f>
        <v/>
      </c>
      <c r="O38" s="53" t="str">
        <f>IF(DATA!G137&gt;0,DATA!M137,"")</f>
        <v/>
      </c>
      <c r="P38" s="53" t="str">
        <f>IF(DATA!G137&gt;0,DATA!$L$91,"")</f>
        <v/>
      </c>
      <c r="Q38" s="53" t="str">
        <f ca="1">IF(DATA!G137&gt;0,IF(DATA!H137,INDIRECT("INPUT!$O$18"),INDIRECT("INPUT!D242")),"")</f>
        <v/>
      </c>
      <c r="R38" s="53" t="str">
        <f ca="1">IF(DATA!G137&gt;0,IF(DATA!H137,INDIRECT("INPUT!$O$21"),INDIRECT("INPUT!F244")),"")</f>
        <v/>
      </c>
      <c r="S38" s="53" t="str">
        <f ca="1">IF(DATA!G137&gt;0,IF(DATA!H137,INDIRECT("INPUT!$O$20"),INDIRECT("INPUT!D244")),"")</f>
        <v/>
      </c>
      <c r="T38" s="53" t="str">
        <f ca="1">IF(DATA!G137&gt;0,IF(DATA!H137,INDIRECT("INPUT!$O$22"),INDIRECT("INPUT!D245")),"")</f>
        <v/>
      </c>
      <c r="U38" s="53" t="str">
        <f ca="1">IF(DATA!G137&gt;0,IF(DATA!H137,INDIRECT("INPUT!$O$23"),IF(ISBLANK(INDIRECT("INPUT!$D$246")),"",INDIRECT("INPUT!$D$246"))),"")</f>
        <v/>
      </c>
      <c r="V38" s="53" t="str">
        <f ca="1">IF(DATA!G137&gt;0,IF(DATA!H137,INDIRECT("INPUT!$O$19"),INDIRECT("INPUT!D243")),"")</f>
        <v/>
      </c>
      <c r="W38" s="53" t="str">
        <f ca="1">IF(DATA!G137&gt;0,IF(ISBLANK(INDIRECT("INPUT!$D$24")),"",INDIRECT("INPUT!$D$24")),"")</f>
        <v/>
      </c>
      <c r="X38" s="53" t="str">
        <f ca="1">IF(DATA!G137&gt;0,INDIRECT("INPUT!$K$7"),"")</f>
        <v/>
      </c>
      <c r="Y38" s="53" t="str">
        <f>IF(DATA!G137&gt;0,DATA!$H$91,"")</f>
        <v/>
      </c>
      <c r="Z38" s="53" t="str">
        <f>IF(DATA!G137&gt;0,DATA!G137,"")</f>
        <v/>
      </c>
      <c r="AA38" s="53" t="str">
        <f ca="1">IF(DATA!G137&gt;0,INDIRECT("INPUT!$U$4"),"")</f>
        <v/>
      </c>
      <c r="AB38" s="53" t="str">
        <f ca="1">IF(DATA!G137&gt;0,INDIRECT("INPUT!$M$1"),"")</f>
        <v/>
      </c>
      <c r="AC38" s="53" t="str">
        <f>IF(DATA!G137&gt;0,IF(DATA!H137,"ご注文者と同じ","先様に直接お届け"),"")</f>
        <v/>
      </c>
      <c r="AD38" s="53" t="str">
        <f ca="1">IF(DATA!G137&gt;0,INDIRECT("INPUT!$J$11"),"")</f>
        <v/>
      </c>
      <c r="AE38" s="53" t="str">
        <f ca="1">IF(DATA!G137&gt;0,INDIRECT("INPUT!$J$12"),"")</f>
        <v/>
      </c>
      <c r="AF38" s="53" t="str">
        <f ca="1">IF(DATA!G137&gt;0,INDIRECT("INPUT!$L$12"),"")</f>
        <v/>
      </c>
      <c r="AG38" s="53" t="str">
        <f ca="1">IF(DATA!G137&gt;0,INDIRECT("INPUT!$J$13"),"")</f>
        <v/>
      </c>
      <c r="AH38" s="53" t="str">
        <f ca="1">IF(DATA!G137&gt;0,INDIRECT("INPUT!$J$14"),"")</f>
        <v/>
      </c>
      <c r="AI38" s="53" t="str">
        <f>IF(DATA!G137&gt;0,DATA!$B$93,"")</f>
        <v/>
      </c>
      <c r="AJ38" s="53" t="str">
        <f>IF(DATA!G137&gt;0,DATA!$BO$93,"")</f>
        <v/>
      </c>
      <c r="AK38" s="53" t="str">
        <f>IF(DATA!G137&gt;0,DATA!$BU$93,"")</f>
        <v/>
      </c>
      <c r="AL38" s="53" t="str">
        <f>IF(DATA!G137&gt;0,DATA!$BX$91,"")</f>
        <v/>
      </c>
      <c r="AM38" s="53" t="str">
        <f>IF(DATA!G137&gt;0,DATA!$B$91,"")</f>
        <v/>
      </c>
      <c r="AN38" s="108" t="str">
        <f>IF(DATA!G137&gt;0,DATA!$CA$90,"")</f>
        <v/>
      </c>
      <c r="AO38" s="108" t="str">
        <f>IF(DATA!G137&gt;0,M!$J$1,"")</f>
        <v/>
      </c>
      <c r="AP38" s="108" t="str">
        <f>IF(DATA!G137&gt;0,M!$J$2,"")</f>
        <v/>
      </c>
      <c r="AQ38" s="108" t="str">
        <f>IF(DATA!G137&gt;0,M!$J$3,"")</f>
        <v/>
      </c>
    </row>
    <row r="39" spans="1:43">
      <c r="A39" s="53" t="str">
        <f ca="1">IF(DATA!G138&gt;0,INDIRECT("INPUT!$D$9"),"")</f>
        <v/>
      </c>
      <c r="B39" s="53" t="str">
        <f ca="1">IF(DATA!G138&gt;0,INDIRECT("INPUT!$D$10"),"")</f>
        <v/>
      </c>
      <c r="C39" s="53" t="str">
        <f ca="1">IF(DATA!G138&gt;0,INDIRECT("INPUT!$D$15"),"")</f>
        <v/>
      </c>
      <c r="D39" s="53" t="str">
        <f ca="1">IF(DATA!G138&gt;0,INDIRECT("INPUT!$D$11"),"")</f>
        <v/>
      </c>
      <c r="E39" s="53" t="str">
        <f ca="1">IF(DATA!G138&gt;0,INDIRECT("INPUT!$F$12"),"")</f>
        <v/>
      </c>
      <c r="F39" s="53" t="str">
        <f ca="1">IF(DATA!G138&gt;0,INDIRECT("INPUT!$D$12"),"")</f>
        <v/>
      </c>
      <c r="G39" s="53" t="str">
        <f ca="1">IF(DATA!G138&gt;0,INDIRECT("INPUT!$D$13"),"")</f>
        <v/>
      </c>
      <c r="H39" s="53" t="str">
        <f ca="1">IF(DATA!G138&gt;0,IF(ISBLANK(INDIRECT("INPUT!$D$14")),"",INDIRECT("INPUT!$D$14")),"")</f>
        <v/>
      </c>
      <c r="I39" s="53" t="str">
        <f>IF(DATA!G138&gt;0,DATA!$D$91,"")</f>
        <v/>
      </c>
      <c r="J39" s="53" t="str">
        <f>IF(DATA!G138&gt;0,DATA!$F$91,"")</f>
        <v/>
      </c>
      <c r="K39" s="53" t="str">
        <f ca="1">IF(DATA!G138&gt;0,IF(ISBLANK(INDIRECT("INPUT!$E$18")),"",INDIRECT("INPUT!$E$18")),"")</f>
        <v/>
      </c>
      <c r="L39" s="53" t="str">
        <f ca="1">IF(DATA!G138&gt;0,IF(ISBLANK(INDIRECT("INPUT!$L$18")),"",INDIRECT("INPUT!$L$18")),"")</f>
        <v/>
      </c>
      <c r="M39" s="53" t="str">
        <f>IF(DATA!G138&gt;0,DATA!$J$91,"")</f>
        <v/>
      </c>
      <c r="N39" s="53" t="str">
        <f ca="1">IF(DATA!G138&gt;0,IF(ISBLANK(CONCATENATE(INDIRECT("INPUT!$D$21"),INDIRECT("A!$G$4"))),"",CONCATENATE(INDIRECT("INPUT!$D$21"),INDIRECT("A!$G$4"))),"")</f>
        <v/>
      </c>
      <c r="O39" s="53" t="str">
        <f>IF(DATA!G138&gt;0,DATA!M138,"")</f>
        <v/>
      </c>
      <c r="P39" s="53" t="str">
        <f>IF(DATA!G138&gt;0,DATA!$L$91,"")</f>
        <v/>
      </c>
      <c r="Q39" s="53" t="str">
        <f ca="1">IF(DATA!G138&gt;0,IF(DATA!H138,INDIRECT("INPUT!$O$18"),INDIRECT("INPUT!D248")),"")</f>
        <v/>
      </c>
      <c r="R39" s="53" t="str">
        <f ca="1">IF(DATA!G138&gt;0,IF(DATA!H138,INDIRECT("INPUT!$O$21"),INDIRECT("INPUT!F250")),"")</f>
        <v/>
      </c>
      <c r="S39" s="53" t="str">
        <f ca="1">IF(DATA!G138&gt;0,IF(DATA!H138,INDIRECT("INPUT!$O$20"),INDIRECT("INPUT!D250")),"")</f>
        <v/>
      </c>
      <c r="T39" s="53" t="str">
        <f ca="1">IF(DATA!G138&gt;0,IF(DATA!H138,INDIRECT("INPUT!$O$22"),INDIRECT("INPUT!D251")),"")</f>
        <v/>
      </c>
      <c r="U39" s="53" t="str">
        <f ca="1">IF(DATA!G138&gt;0,IF(DATA!H138,INDIRECT("INPUT!$O$23"),IF(ISBLANK(INDIRECT("INPUT!$D$252")),"",INDIRECT("INPUT!$D$252"))),"")</f>
        <v/>
      </c>
      <c r="V39" s="53" t="str">
        <f ca="1">IF(DATA!G138&gt;0,IF(DATA!H138,INDIRECT("INPUT!$O$19"),INDIRECT("INPUT!D249")),"")</f>
        <v/>
      </c>
      <c r="W39" s="53" t="str">
        <f ca="1">IF(DATA!G138&gt;0,IF(ISBLANK(INDIRECT("INPUT!$D$24")),"",INDIRECT("INPUT!$D$24")),"")</f>
        <v/>
      </c>
      <c r="X39" s="53" t="str">
        <f ca="1">IF(DATA!G138&gt;0,INDIRECT("INPUT!$K$7"),"")</f>
        <v/>
      </c>
      <c r="Y39" s="53" t="str">
        <f>IF(DATA!G138&gt;0,DATA!$H$91,"")</f>
        <v/>
      </c>
      <c r="Z39" s="53" t="str">
        <f>IF(DATA!G138&gt;0,DATA!G138,"")</f>
        <v/>
      </c>
      <c r="AA39" s="53" t="str">
        <f ca="1">IF(DATA!G138&gt;0,INDIRECT("INPUT!$U$4"),"")</f>
        <v/>
      </c>
      <c r="AB39" s="53" t="str">
        <f ca="1">IF(DATA!G138&gt;0,INDIRECT("INPUT!$M$1"),"")</f>
        <v/>
      </c>
      <c r="AC39" s="53" t="str">
        <f>IF(DATA!G138&gt;0,IF(DATA!H138,"ご注文者と同じ","先様に直接お届け"),"")</f>
        <v/>
      </c>
      <c r="AD39" s="53" t="str">
        <f ca="1">IF(DATA!G138&gt;0,INDIRECT("INPUT!$J$11"),"")</f>
        <v/>
      </c>
      <c r="AE39" s="53" t="str">
        <f ca="1">IF(DATA!G138&gt;0,INDIRECT("INPUT!$J$12"),"")</f>
        <v/>
      </c>
      <c r="AF39" s="53" t="str">
        <f ca="1">IF(DATA!G138&gt;0,INDIRECT("INPUT!$L$12"),"")</f>
        <v/>
      </c>
      <c r="AG39" s="53" t="str">
        <f ca="1">IF(DATA!G138&gt;0,INDIRECT("INPUT!$J$13"),"")</f>
        <v/>
      </c>
      <c r="AH39" s="53" t="str">
        <f ca="1">IF(DATA!G138&gt;0,INDIRECT("INPUT!$J$14"),"")</f>
        <v/>
      </c>
      <c r="AI39" s="53" t="str">
        <f>IF(DATA!G138&gt;0,DATA!$B$93,"")</f>
        <v/>
      </c>
      <c r="AJ39" s="53" t="str">
        <f>IF(DATA!G138&gt;0,DATA!$BO$93,"")</f>
        <v/>
      </c>
      <c r="AK39" s="53" t="str">
        <f>IF(DATA!G138&gt;0,DATA!$BU$93,"")</f>
        <v/>
      </c>
      <c r="AL39" s="53" t="str">
        <f>IF(DATA!G138&gt;0,DATA!$BX$91,"")</f>
        <v/>
      </c>
      <c r="AM39" s="53" t="str">
        <f>IF(DATA!G138&gt;0,DATA!$B$91,"")</f>
        <v/>
      </c>
      <c r="AN39" s="108" t="str">
        <f>IF(DATA!G138&gt;0,DATA!$CA$90,"")</f>
        <v/>
      </c>
      <c r="AO39" s="108" t="str">
        <f>IF(DATA!G138&gt;0,M!$J$1,"")</f>
        <v/>
      </c>
      <c r="AP39" s="108" t="str">
        <f>IF(DATA!G138&gt;0,M!$J$2,"")</f>
        <v/>
      </c>
      <c r="AQ39" s="108" t="str">
        <f>IF(DATA!G138&gt;0,M!$J$3,"")</f>
        <v/>
      </c>
    </row>
    <row r="40" spans="1:43">
      <c r="A40" s="53" t="str">
        <f ca="1">IF(DATA!G139&gt;0,INDIRECT("INPUT!$D$9"),"")</f>
        <v/>
      </c>
      <c r="B40" s="53" t="str">
        <f ca="1">IF(DATA!G139&gt;0,INDIRECT("INPUT!$D$10"),"")</f>
        <v/>
      </c>
      <c r="C40" s="53" t="str">
        <f ca="1">IF(DATA!G139&gt;0,INDIRECT("INPUT!$D$15"),"")</f>
        <v/>
      </c>
      <c r="D40" s="53" t="str">
        <f ca="1">IF(DATA!G139&gt;0,INDIRECT("INPUT!$D$11"),"")</f>
        <v/>
      </c>
      <c r="E40" s="53" t="str">
        <f ca="1">IF(DATA!G139&gt;0,INDIRECT("INPUT!$F$12"),"")</f>
        <v/>
      </c>
      <c r="F40" s="53" t="str">
        <f ca="1">IF(DATA!G139&gt;0,INDIRECT("INPUT!$D$12"),"")</f>
        <v/>
      </c>
      <c r="G40" s="53" t="str">
        <f ca="1">IF(DATA!G139&gt;0,INDIRECT("INPUT!$D$13"),"")</f>
        <v/>
      </c>
      <c r="H40" s="53" t="str">
        <f ca="1">IF(DATA!G139&gt;0,IF(ISBLANK(INDIRECT("INPUT!$D$14")),"",INDIRECT("INPUT!$D$14")),"")</f>
        <v/>
      </c>
      <c r="I40" s="53" t="str">
        <f>IF(DATA!G139&gt;0,DATA!$D$91,"")</f>
        <v/>
      </c>
      <c r="J40" s="53" t="str">
        <f>IF(DATA!G139&gt;0,DATA!$F$91,"")</f>
        <v/>
      </c>
      <c r="K40" s="53" t="str">
        <f ca="1">IF(DATA!G139&gt;0,IF(ISBLANK(INDIRECT("INPUT!$E$18")),"",INDIRECT("INPUT!$E$18")),"")</f>
        <v/>
      </c>
      <c r="L40" s="53" t="str">
        <f ca="1">IF(DATA!G139&gt;0,IF(ISBLANK(INDIRECT("INPUT!$L$18")),"",INDIRECT("INPUT!$L$18")),"")</f>
        <v/>
      </c>
      <c r="M40" s="53" t="str">
        <f>IF(DATA!G139&gt;0,DATA!$J$91,"")</f>
        <v/>
      </c>
      <c r="N40" s="53" t="str">
        <f ca="1">IF(DATA!G139&gt;0,IF(ISBLANK(CONCATENATE(INDIRECT("INPUT!$D$21"),INDIRECT("A!$G$4"))),"",CONCATENATE(INDIRECT("INPUT!$D$21"),INDIRECT("A!$G$4"))),"")</f>
        <v/>
      </c>
      <c r="O40" s="53" t="str">
        <f>IF(DATA!G139&gt;0,DATA!M139,"")</f>
        <v/>
      </c>
      <c r="P40" s="53" t="str">
        <f>IF(DATA!G139&gt;0,DATA!$L$91,"")</f>
        <v/>
      </c>
      <c r="Q40" s="53" t="str">
        <f ca="1">IF(DATA!G139&gt;0,IF(DATA!H139,INDIRECT("INPUT!$O$18"),INDIRECT("INPUT!D254")),"")</f>
        <v/>
      </c>
      <c r="R40" s="53" t="str">
        <f ca="1">IF(DATA!G139&gt;0,IF(DATA!H139,INDIRECT("INPUT!$O$21"),INDIRECT("INPUT!F256")),"")</f>
        <v/>
      </c>
      <c r="S40" s="53" t="str">
        <f ca="1">IF(DATA!G139&gt;0,IF(DATA!H139,INDIRECT("INPUT!$O$20"),INDIRECT("INPUT!D256")),"")</f>
        <v/>
      </c>
      <c r="T40" s="53" t="str">
        <f ca="1">IF(DATA!G139&gt;0,IF(DATA!H139,INDIRECT("INPUT!$O$22"),INDIRECT("INPUT!D257")),"")</f>
        <v/>
      </c>
      <c r="U40" s="53" t="str">
        <f ca="1">IF(DATA!G139&gt;0,IF(DATA!H139,INDIRECT("INPUT!$O$23"),IF(ISBLANK(INDIRECT("INPUT!$D$258")),"",INDIRECT("INPUT!$D$258"))),"")</f>
        <v/>
      </c>
      <c r="V40" s="53" t="str">
        <f ca="1">IF(DATA!G139&gt;0,IF(DATA!H139,INDIRECT("INPUT!$O$19"),INDIRECT("INPUT!D255")),"")</f>
        <v/>
      </c>
      <c r="W40" s="53" t="str">
        <f ca="1">IF(DATA!G139&gt;0,IF(ISBLANK(INDIRECT("INPUT!$D$24")),"",INDIRECT("INPUT!$D$24")),"")</f>
        <v/>
      </c>
      <c r="X40" s="53" t="str">
        <f ca="1">IF(DATA!G139&gt;0,INDIRECT("INPUT!$K$7"),"")</f>
        <v/>
      </c>
      <c r="Y40" s="53" t="str">
        <f>IF(DATA!G139&gt;0,DATA!$H$91,"")</f>
        <v/>
      </c>
      <c r="Z40" s="53" t="str">
        <f>IF(DATA!G139&gt;0,DATA!G139,"")</f>
        <v/>
      </c>
      <c r="AA40" s="53" t="str">
        <f ca="1">IF(DATA!G139&gt;0,INDIRECT("INPUT!$U$4"),"")</f>
        <v/>
      </c>
      <c r="AB40" s="53" t="str">
        <f ca="1">IF(DATA!G139&gt;0,INDIRECT("INPUT!$M$1"),"")</f>
        <v/>
      </c>
      <c r="AC40" s="53" t="str">
        <f>IF(DATA!G139&gt;0,IF(DATA!H139,"ご注文者と同じ","先様に直接お届け"),"")</f>
        <v/>
      </c>
      <c r="AD40" s="53" t="str">
        <f ca="1">IF(DATA!G139&gt;0,INDIRECT("INPUT!$J$11"),"")</f>
        <v/>
      </c>
      <c r="AE40" s="53" t="str">
        <f ca="1">IF(DATA!G139&gt;0,INDIRECT("INPUT!$J$12"),"")</f>
        <v/>
      </c>
      <c r="AF40" s="53" t="str">
        <f ca="1">IF(DATA!G139&gt;0,INDIRECT("INPUT!$L$12"),"")</f>
        <v/>
      </c>
      <c r="AG40" s="53" t="str">
        <f ca="1">IF(DATA!G139&gt;0,INDIRECT("INPUT!$J$13"),"")</f>
        <v/>
      </c>
      <c r="AH40" s="53" t="str">
        <f ca="1">IF(DATA!G139&gt;0,INDIRECT("INPUT!$J$14"),"")</f>
        <v/>
      </c>
      <c r="AI40" s="53" t="str">
        <f>IF(DATA!G139&gt;0,DATA!$B$93,"")</f>
        <v/>
      </c>
      <c r="AJ40" s="53" t="str">
        <f>IF(DATA!G139&gt;0,DATA!$BO$93,"")</f>
        <v/>
      </c>
      <c r="AK40" s="53" t="str">
        <f>IF(DATA!G139&gt;0,DATA!$BU$93,"")</f>
        <v/>
      </c>
      <c r="AL40" s="53" t="str">
        <f>IF(DATA!G139&gt;0,DATA!$BX$91,"")</f>
        <v/>
      </c>
      <c r="AM40" s="53" t="str">
        <f>IF(DATA!G139&gt;0,DATA!$B$91,"")</f>
        <v/>
      </c>
      <c r="AN40" s="108" t="str">
        <f>IF(DATA!G139&gt;0,DATA!$CA$90,"")</f>
        <v/>
      </c>
      <c r="AO40" s="108" t="str">
        <f>IF(DATA!G139&gt;0,M!$J$1,"")</f>
        <v/>
      </c>
      <c r="AP40" s="108" t="str">
        <f>IF(DATA!G139&gt;0,M!$J$2,"")</f>
        <v/>
      </c>
      <c r="AQ40" s="108" t="str">
        <f>IF(DATA!G139&gt;0,M!$J$3,"")</f>
        <v/>
      </c>
    </row>
    <row r="41" spans="1:43">
      <c r="A41" s="55" t="str">
        <f ca="1">IF(DATA!G140&gt;0,INDIRECT("INPUT!$D$9"),"")</f>
        <v/>
      </c>
      <c r="B41" s="55" t="str">
        <f ca="1">IF(DATA!G140&gt;0,INDIRECT("INPUT!$D$10"),"")</f>
        <v/>
      </c>
      <c r="C41" s="55" t="str">
        <f ca="1">IF(DATA!G140&gt;0,INDIRECT("INPUT!$D$15"),"")</f>
        <v/>
      </c>
      <c r="D41" s="55" t="str">
        <f ca="1">IF(DATA!G140&gt;0,INDIRECT("INPUT!$D$11"),"")</f>
        <v/>
      </c>
      <c r="E41" s="55" t="str">
        <f ca="1">IF(DATA!G140&gt;0,INDIRECT("INPUT!$F$12"),"")</f>
        <v/>
      </c>
      <c r="F41" s="55" t="str">
        <f ca="1">IF(DATA!G140&gt;0,INDIRECT("INPUT!$D$12"),"")</f>
        <v/>
      </c>
      <c r="G41" s="55" t="str">
        <f ca="1">IF(DATA!G140&gt;0,INDIRECT("INPUT!$D$13"),"")</f>
        <v/>
      </c>
      <c r="H41" s="55" t="str">
        <f ca="1">IF(DATA!G140&gt;0,IF(ISBLANK(INDIRECT("INPUT!$D$14")),"",INDIRECT("INPUT!$D$14")),"")</f>
        <v/>
      </c>
      <c r="I41" s="55" t="str">
        <f>IF(DATA!G140&gt;0,DATA!$D$91,"")</f>
        <v/>
      </c>
      <c r="J41" s="55" t="str">
        <f>IF(DATA!G140&gt;0,DATA!$F$91,"")</f>
        <v/>
      </c>
      <c r="K41" s="53" t="str">
        <f ca="1">IF(DATA!G140&gt;0,IF(ISBLANK(INDIRECT("INPUT!$E$18")),"",INDIRECT("INPUT!$E$18")),"")</f>
        <v/>
      </c>
      <c r="L41" s="53" t="str">
        <f ca="1">IF(DATA!G140&gt;0,IF(ISBLANK(INDIRECT("INPUT!$L$18")),"",INDIRECT("INPUT!$L$18")),"")</f>
        <v/>
      </c>
      <c r="M41" s="55" t="str">
        <f>IF(DATA!G140&gt;0,DATA!$J$91,"")</f>
        <v/>
      </c>
      <c r="N41" s="53" t="str">
        <f ca="1">IF(DATA!G140&gt;0,IF(ISBLANK(CONCATENATE(INDIRECT("INPUT!$D$21"),INDIRECT("A!$G$4"))),"",CONCATENATE(INDIRECT("INPUT!$D$21"),INDIRECT("A!$G$4"))),"")</f>
        <v/>
      </c>
      <c r="O41" s="55" t="str">
        <f>IF(DATA!G140&gt;0,DATA!M140,"")</f>
        <v/>
      </c>
      <c r="P41" s="53" t="str">
        <f>IF(DATA!G140&gt;0,DATA!$L$91,"")</f>
        <v/>
      </c>
      <c r="Q41" s="55" t="str">
        <f ca="1">IF(DATA!G140&gt;0,IF(DATA!H140,INDIRECT("INPUT!$O$18"),INDIRECT("INPUT!D260")),"")</f>
        <v/>
      </c>
      <c r="R41" s="55" t="str">
        <f ca="1">IF(DATA!G140&gt;0,IF(DATA!H140,INDIRECT("INPUT!$O$21"),INDIRECT("INPUT!F262")),"")</f>
        <v/>
      </c>
      <c r="S41" s="55" t="str">
        <f ca="1">IF(DATA!G140&gt;0,IF(DATA!H140,INDIRECT("INPUT!$O$20"),INDIRECT("INPUT!D262")),"")</f>
        <v/>
      </c>
      <c r="T41" s="55" t="str">
        <f ca="1">IF(DATA!G140&gt;0,IF(DATA!H140,INDIRECT("INPUT!$O$22"),INDIRECT("INPUT!D263")),"")</f>
        <v/>
      </c>
      <c r="U41" s="55" t="str">
        <f ca="1">IF(DATA!G140&gt;0,IF(DATA!H140,INDIRECT("INPUT!$O$23"),IF(ISBLANK(INDIRECT("INPUT!$D$264")),"",INDIRECT("INPUT!$D$264"))),"")</f>
        <v/>
      </c>
      <c r="V41" s="55" t="str">
        <f ca="1">IF(DATA!G140&gt;0,IF(DATA!H140,INDIRECT("INPUT!$O$19"),INDIRECT("INPUT!D261")),"")</f>
        <v/>
      </c>
      <c r="W41" s="55" t="str">
        <f ca="1">IF(DATA!G140&gt;0,IF(ISBLANK(INDIRECT("INPUT!$D$24")),"",INDIRECT("INPUT!$D$24")),"")</f>
        <v/>
      </c>
      <c r="X41" s="55" t="str">
        <f ca="1">IF(DATA!G140&gt;0,INDIRECT("INPUT!$K$7"),"")</f>
        <v/>
      </c>
      <c r="Y41" s="55" t="str">
        <f>IF(DATA!G140&gt;0,DATA!$H$91,"")</f>
        <v/>
      </c>
      <c r="Z41" s="55" t="str">
        <f>IF(DATA!G140&gt;0,DATA!G140,"")</f>
        <v/>
      </c>
      <c r="AA41" s="53" t="str">
        <f ca="1">IF(DATA!G140&gt;0,INDIRECT("INPUT!$U$4"),"")</f>
        <v/>
      </c>
      <c r="AB41" s="53" t="str">
        <f ca="1">IF(DATA!G140&gt;0,INDIRECT("INPUT!$M$1"),"")</f>
        <v/>
      </c>
      <c r="AC41" s="53" t="str">
        <f>IF(DATA!G140&gt;0,IF(DATA!H140,"ご注文者と同じ","先様に直接お届け"),"")</f>
        <v/>
      </c>
      <c r="AD41" s="53" t="str">
        <f ca="1">IF(DATA!G140&gt;0,INDIRECT("INPUT!$J$11"),"")</f>
        <v/>
      </c>
      <c r="AE41" s="53" t="str">
        <f ca="1">IF(DATA!G140&gt;0,INDIRECT("INPUT!$J$12"),"")</f>
        <v/>
      </c>
      <c r="AF41" s="53" t="str">
        <f ca="1">IF(DATA!G140&gt;0,INDIRECT("INPUT!$L$12"),"")</f>
        <v/>
      </c>
      <c r="AG41" s="53" t="str">
        <f ca="1">IF(DATA!G140&gt;0,INDIRECT("INPUT!$J$13"),"")</f>
        <v/>
      </c>
      <c r="AH41" s="53" t="str">
        <f ca="1">IF(DATA!G140&gt;0,INDIRECT("INPUT!$J$14"),"")</f>
        <v/>
      </c>
      <c r="AI41" s="53" t="str">
        <f>IF(DATA!G140&gt;0,DATA!$B$93,"")</f>
        <v/>
      </c>
      <c r="AJ41" s="53" t="str">
        <f>IF(DATA!G140&gt;0,DATA!$BO$93,"")</f>
        <v/>
      </c>
      <c r="AK41" s="53" t="str">
        <f>IF(DATA!G140&gt;0,DATA!$BU$93,"")</f>
        <v/>
      </c>
      <c r="AL41" s="53" t="str">
        <f>IF(DATA!G140&gt;0,DATA!$BX$91,"")</f>
        <v/>
      </c>
      <c r="AM41" s="53" t="str">
        <f>IF(DATA!G140&gt;0,DATA!$B$91,"")</f>
        <v/>
      </c>
      <c r="AN41" s="108" t="str">
        <f>IF(DATA!G140&gt;0,DATA!$CA$90,"")</f>
        <v/>
      </c>
      <c r="AO41" s="108" t="str">
        <f>IF(DATA!G140&gt;0,M!$J$1,"")</f>
        <v/>
      </c>
      <c r="AP41" s="108" t="str">
        <f>IF(DATA!G140&gt;0,M!$J$2,"")</f>
        <v/>
      </c>
      <c r="AQ41" s="108" t="str">
        <f>IF(DATA!G140&gt;0,M!$J$3,"")</f>
        <v/>
      </c>
    </row>
    <row r="42" spans="1:43" s="109" customFormat="1">
      <c r="A42" s="56" t="str">
        <f ca="1">IF(INPUT!$J$23&gt;0,INDIRECT("INPUT!$D$9"),"")</f>
        <v/>
      </c>
      <c r="B42" s="56" t="str">
        <f ca="1">IF(INPUT!$J$23&gt;0,INDIRECT("INPUT!$D$10"),"")</f>
        <v/>
      </c>
      <c r="C42" s="56" t="str">
        <f ca="1">IF(INPUT!$J$23&gt;0,INDIRECT("INPUT!$D$15"),"")</f>
        <v/>
      </c>
      <c r="D42" s="56" t="str">
        <f ca="1">IF(INPUT!$J$23&gt;0,INDIRECT("INPUT!$D$11"),"")</f>
        <v/>
      </c>
      <c r="E42" s="56" t="str">
        <f ca="1">IF(INPUT!$J$23&gt;0,INDIRECT("INPUT!$F$12"),"")</f>
        <v/>
      </c>
      <c r="F42" s="56" t="str">
        <f ca="1">IF(INPUT!$J$23&gt;0,INDIRECT("INPUT!$D$12"),"")</f>
        <v/>
      </c>
      <c r="G42" s="56" t="str">
        <f ca="1">IF(INPUT!$J$23&gt;0,INDIRECT("INPUT!$D$13"),"")</f>
        <v/>
      </c>
      <c r="H42" s="56" t="str">
        <f ca="1">IF(INPUT!$J$23&gt;0,IF(ISBLANK(INDIRECT("INPUT!$D$14")),"",INDIRECT("INPUT!$D$14")),"")</f>
        <v/>
      </c>
      <c r="I42" s="56" t="str">
        <f>IF(INPUT!$J$23&gt;0,DATA!$D$91,"")</f>
        <v/>
      </c>
      <c r="J42" s="56" t="str">
        <f>IF(INPUT!$J$23&gt;0,"のし不要","")</f>
        <v/>
      </c>
      <c r="K42" s="56"/>
      <c r="L42" s="56"/>
      <c r="M42" s="56"/>
      <c r="N42" s="56"/>
      <c r="O42" s="56" t="str">
        <f>IF(INPUT!$J$23&gt;0,DATA!R91,"")</f>
        <v/>
      </c>
      <c r="P42" s="56"/>
      <c r="Q42" s="56" t="str">
        <f ca="1">IF(INPUT!$J$23&gt;0,INDIRECT("INPUT!$O$18"),"")</f>
        <v/>
      </c>
      <c r="R42" s="56" t="str">
        <f ca="1">IF(INPUT!$J$23&gt;0,INDIRECT("INPUT!$O$21"),"")</f>
        <v/>
      </c>
      <c r="S42" s="56" t="str">
        <f ca="1">IF(INPUT!$J$23&gt;0,INDIRECT("INPUT!$O$20"),"")</f>
        <v/>
      </c>
      <c r="T42" s="56" t="str">
        <f ca="1">IF(INPUT!$J$23&gt;0,INDIRECT("INPUT!$O$22"),"")</f>
        <v/>
      </c>
      <c r="U42" s="56" t="str">
        <f ca="1">IF(INPUT!$J$23&gt;0,INDIRECT("INPUT!$O$23"),"")</f>
        <v/>
      </c>
      <c r="V42" s="56" t="str">
        <f ca="1">IF(INPUT!$J$23&gt;0,INDIRECT("INPUT!$O$19"),"")</f>
        <v/>
      </c>
      <c r="W42" s="56" t="str">
        <f ca="1">IF(INPUT!$J$23&gt;0,IF(ISBLANK(INDIRECT("INPUT!$D$24")),"",INDIRECT("INPUT!$D$24")),"")</f>
        <v/>
      </c>
      <c r="X42" s="56" t="str">
        <f ca="1">IF(INPUT!$J$23&gt;0,INDIRECT("INPUT!$K$7"),"")</f>
        <v/>
      </c>
      <c r="Y42" s="56" t="str">
        <f>IF(INPUT!$J$23&gt;0,"のし不要","")</f>
        <v/>
      </c>
      <c r="Z42" s="56" t="str">
        <f>IF(INPUT!$J$23&gt;0,INPUT!$J$23,"")</f>
        <v/>
      </c>
      <c r="AA42" s="56" t="str">
        <f ca="1">IF(INPUT!$J$23&gt;0,INDIRECT("INPUT!$U$4"),"")</f>
        <v/>
      </c>
      <c r="AB42" s="56" t="str">
        <f ca="1">IF(INPUT!$J$23&gt;0,INDIRECT("INPUT!$M$1"),"")</f>
        <v/>
      </c>
      <c r="AC42" s="56" t="str">
        <f>IF(INPUT!$J$23&gt;0,"ご注文者と同じ","")</f>
        <v/>
      </c>
      <c r="AD42" s="167" t="str">
        <f ca="1">IF(INPUT!$J$23&gt;0,INDIRECT("INPUT!$J$11"),"")</f>
        <v/>
      </c>
      <c r="AE42" s="167" t="str">
        <f ca="1">IF(INPUT!$J$23&gt;0,INDIRECT("INPUT!$J$12"),"")</f>
        <v/>
      </c>
      <c r="AF42" s="167" t="str">
        <f ca="1">IF(INPUT!$J$23&gt;0,INDIRECT("INPUT!$L$12"),"")</f>
        <v/>
      </c>
      <c r="AG42" s="167" t="str">
        <f ca="1">IF(INPUT!$J$23&gt;0,INDIRECT("INPUT!$J$13"),"")</f>
        <v/>
      </c>
      <c r="AH42" s="167" t="str">
        <f ca="1">IF(INPUT!$J$23&gt;0,INDIRECT("INPUT!$J$14"),"")</f>
        <v/>
      </c>
      <c r="AI42" s="167" t="str">
        <f>IF(INPUT!$J$23&gt;0,DATA!$B$93,"")</f>
        <v/>
      </c>
      <c r="AJ42" s="166"/>
      <c r="AK42" s="167" t="str">
        <f>IF(INPUT!$J$23&gt;0,DATA!$BU$93,"")</f>
        <v/>
      </c>
      <c r="AL42" s="167" t="str">
        <f>IF(INPUT!$J$23&gt;0,DATA!$BX$91,"")</f>
        <v/>
      </c>
      <c r="AM42" s="166"/>
    </row>
    <row r="45" spans="1:43">
      <c r="Q45" s="162"/>
      <c r="R45" s="162"/>
      <c r="S45" s="162"/>
      <c r="T45" s="162"/>
      <c r="U45" s="162"/>
      <c r="V45" s="162"/>
    </row>
    <row r="46" spans="1:43">
      <c r="P46" s="202" t="s">
        <v>986</v>
      </c>
      <c r="Q46" s="202"/>
    </row>
    <row r="47" spans="1:43">
      <c r="P47" s="202" t="s">
        <v>914</v>
      </c>
      <c r="Q47" s="202"/>
    </row>
    <row r="48" spans="1:43">
      <c r="P48" s="202" t="s">
        <v>1051</v>
      </c>
      <c r="Q48" s="202" t="s">
        <v>985</v>
      </c>
    </row>
  </sheetData>
  <phoneticPr fontId="2"/>
  <pageMargins left="0.75" right="0.75" top="1" bottom="1" header="0.51200000000000001" footer="0.51200000000000001"/>
  <pageSetup paperSize="1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66"/>
  <sheetViews>
    <sheetView showGridLines="0" showRowColHeaders="0" tabSelected="1" zoomScaleNormal="100" workbookViewId="0">
      <pane ySplit="8" topLeftCell="A9" activePane="bottomLeft" state="frozenSplit"/>
      <selection pane="bottomLeft"/>
    </sheetView>
  </sheetViews>
  <sheetFormatPr baseColWidth="10" defaultColWidth="12.83203125" defaultRowHeight="21" customHeight="1"/>
  <cols>
    <col min="1" max="1" width="0.83203125" style="39" customWidth="1"/>
    <col min="2" max="2" width="3.33203125" style="11" customWidth="1"/>
    <col min="3" max="3" width="13.5" style="12" customWidth="1"/>
    <col min="4" max="4" width="14.1640625" style="11" customWidth="1"/>
    <col min="5" max="5" width="14.5" style="11" customWidth="1"/>
    <col min="6" max="6" width="12.1640625" style="11" customWidth="1"/>
    <col min="7" max="7" width="11.1640625" style="11" customWidth="1"/>
    <col min="8" max="8" width="0.6640625" style="11" customWidth="1"/>
    <col min="9" max="9" width="16.33203125" style="11" customWidth="1"/>
    <col min="10" max="10" width="25.33203125" style="11" customWidth="1"/>
    <col min="11" max="11" width="15.5" style="11" customWidth="1"/>
    <col min="12" max="12" width="16.83203125" style="11" customWidth="1"/>
    <col min="13" max="13" width="7.1640625" style="78" customWidth="1"/>
    <col min="14" max="14" width="16" style="78" customWidth="1"/>
    <col min="15" max="16" width="12.83203125" style="78"/>
    <col min="17" max="17" width="12.33203125" style="78" customWidth="1"/>
    <col min="18" max="20" width="12.83203125" style="78"/>
    <col min="21" max="21" width="58.83203125" style="11" customWidth="1"/>
    <col min="22" max="22" width="65.33203125" style="11" customWidth="1"/>
    <col min="23" max="23" width="0.6640625" style="11" customWidth="1"/>
    <col min="24" max="39" width="12.83203125" style="11"/>
    <col min="40" max="40" width="19.6640625" style="11" customWidth="1"/>
    <col min="41" max="41" width="23.5" style="11" customWidth="1"/>
    <col min="42" max="42" width="20.6640625" style="11" customWidth="1"/>
    <col min="43" max="47" width="12.83203125" style="173"/>
    <col min="48" max="48" width="12.83203125" style="78"/>
    <col min="49" max="49" width="6.5" style="11" customWidth="1"/>
    <col min="50" max="50" width="18.6640625" style="11" customWidth="1"/>
    <col min="51" max="51" width="14" style="11" customWidth="1"/>
    <col min="52" max="52" width="11.5" style="11" customWidth="1"/>
    <col min="53" max="53" width="23.33203125" style="11" customWidth="1"/>
    <col min="54" max="57" width="12.83203125" style="173"/>
    <col min="58" max="58" width="24.33203125" style="78" customWidth="1"/>
    <col min="59" max="59" width="12.83203125" style="78"/>
    <col min="60" max="16384" width="12.83203125" style="11"/>
  </cols>
  <sheetData>
    <row r="1" spans="1:62" ht="30.75" customHeight="1" thickTop="1" thickBot="1">
      <c r="A1" s="199">
        <v>3</v>
      </c>
      <c r="B1" s="200" t="s">
        <v>418</v>
      </c>
      <c r="C1" s="336" t="s">
        <v>1805</v>
      </c>
      <c r="D1" s="337"/>
      <c r="E1" s="337"/>
      <c r="F1" s="337"/>
      <c r="G1" s="337"/>
      <c r="H1" s="337"/>
      <c r="I1" s="337"/>
      <c r="J1" s="337"/>
      <c r="K1" s="334" t="s">
        <v>90</v>
      </c>
      <c r="L1" s="335"/>
      <c r="M1" s="201" t="s">
        <v>159</v>
      </c>
      <c r="N1" s="83"/>
      <c r="O1" s="83"/>
      <c r="P1" s="83"/>
      <c r="Q1" s="83"/>
      <c r="R1" s="83" t="s">
        <v>551</v>
      </c>
      <c r="S1" s="83"/>
      <c r="T1" s="83"/>
      <c r="U1" s="245" t="s">
        <v>658</v>
      </c>
      <c r="V1" s="246"/>
      <c r="W1" s="115"/>
      <c r="X1" s="120"/>
      <c r="Y1" s="120"/>
      <c r="Z1" s="120"/>
      <c r="AA1" s="78"/>
    </row>
    <row r="2" spans="1:62" s="62" customFormat="1" ht="79" customHeight="1" thickTop="1" thickBot="1">
      <c r="A2" s="61"/>
      <c r="B2" s="347" t="s">
        <v>1576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159"/>
      <c r="N2" s="138"/>
      <c r="O2" s="138"/>
      <c r="P2" s="138"/>
      <c r="Q2" s="138"/>
      <c r="R2" s="87" t="s">
        <v>117</v>
      </c>
      <c r="S2" s="152" t="s">
        <v>773</v>
      </c>
      <c r="T2" s="87" t="str">
        <f>IF(AND(N25=0,DATA!D90=3),S2,"")</f>
        <v/>
      </c>
      <c r="U2" s="246"/>
      <c r="V2" s="246"/>
      <c r="W2" s="116"/>
      <c r="X2" s="121"/>
      <c r="Y2" s="122"/>
      <c r="Z2" s="122"/>
      <c r="AA2" s="84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 s="180"/>
      <c r="BE2" s="180"/>
      <c r="BF2" s="181"/>
      <c r="BG2" s="181"/>
      <c r="BH2" s="181"/>
      <c r="BI2" s="181"/>
    </row>
    <row r="3" spans="1:62" s="59" customFormat="1" ht="28" customHeight="1" thickTop="1">
      <c r="A3" s="58"/>
      <c r="B3" s="338" t="s">
        <v>299</v>
      </c>
      <c r="C3" s="338"/>
      <c r="D3" s="338"/>
      <c r="E3" s="338"/>
      <c r="F3" s="338"/>
      <c r="G3" s="338"/>
      <c r="H3" s="338"/>
      <c r="I3" s="338"/>
      <c r="J3" s="350" t="str">
        <f>IF(U4="","",S21)</f>
        <v/>
      </c>
      <c r="K3" s="351"/>
      <c r="L3" s="351"/>
      <c r="M3" s="43"/>
      <c r="N3" s="139"/>
      <c r="O3" s="139"/>
      <c r="P3" s="139"/>
      <c r="Q3" s="139"/>
      <c r="R3" s="87"/>
      <c r="S3" s="153"/>
      <c r="T3" s="87"/>
      <c r="U3" s="249" t="s">
        <v>366</v>
      </c>
      <c r="V3" s="250"/>
      <c r="W3" s="117"/>
      <c r="X3" s="121"/>
      <c r="Y3" s="122"/>
      <c r="Z3" s="122"/>
      <c r="AA3" s="85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 s="182"/>
      <c r="BE3" s="182"/>
      <c r="BF3" s="183"/>
      <c r="BG3" s="183"/>
      <c r="BH3" s="183"/>
      <c r="BI3" s="183"/>
    </row>
    <row r="4" spans="1:62" s="64" customFormat="1" ht="27" customHeight="1" thickTop="1" thickBot="1">
      <c r="A4" s="63"/>
      <c r="B4" s="348" t="s">
        <v>525</v>
      </c>
      <c r="C4" s="349"/>
      <c r="D4" s="349"/>
      <c r="E4" s="349"/>
      <c r="F4" s="349"/>
      <c r="G4" s="349"/>
      <c r="H4" s="349"/>
      <c r="I4" s="349"/>
      <c r="J4" s="352"/>
      <c r="K4" s="352"/>
      <c r="L4" s="352"/>
      <c r="M4" s="140"/>
      <c r="N4" s="140"/>
      <c r="O4" s="140"/>
      <c r="P4" s="140"/>
      <c r="Q4" s="140"/>
      <c r="R4" s="87" t="s">
        <v>552</v>
      </c>
      <c r="S4" s="153" t="s">
        <v>841</v>
      </c>
      <c r="T4" s="87" t="str">
        <f>IF(DATA!I90&gt;3,"",IF(INPUT!D21="","",INPUT!S4))</f>
        <v/>
      </c>
      <c r="U4" s="247" t="str">
        <f>CONCATENATE(T2,T18,O15,T4,T5,T6,T7,T8,T9,T13,T24,T25,T26,T27,T28,T30,T32,T19,M!A11,M!A12,M!A13,M!A14,M!A15,M!A16)</f>
        <v/>
      </c>
      <c r="V4" s="247"/>
      <c r="W4" s="118"/>
      <c r="X4" s="121"/>
      <c r="Y4" s="122"/>
      <c r="Z4" s="122"/>
      <c r="AA4" s="86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21.75" customHeight="1" thickTop="1" thickBot="1">
      <c r="B5" s="345" t="s">
        <v>122</v>
      </c>
      <c r="C5" s="346"/>
      <c r="D5" s="346"/>
      <c r="E5" s="346"/>
      <c r="F5" s="346"/>
      <c r="G5" s="346"/>
      <c r="H5" s="346"/>
      <c r="I5" s="346"/>
      <c r="J5" s="47"/>
      <c r="K5" s="50"/>
      <c r="L5" s="51" t="s">
        <v>235</v>
      </c>
      <c r="M5" s="83"/>
      <c r="N5" s="83"/>
      <c r="O5" s="83"/>
      <c r="P5" s="83"/>
      <c r="Q5" s="83"/>
      <c r="R5" s="83" t="s">
        <v>300</v>
      </c>
      <c r="S5" s="152" t="s">
        <v>548</v>
      </c>
      <c r="T5" s="83" t="str">
        <f>IF(AND(DATA!F90=1,DATA!H90&gt;1),S5,"")</f>
        <v/>
      </c>
      <c r="U5" s="247"/>
      <c r="V5" s="247"/>
      <c r="W5" s="115"/>
      <c r="X5" s="121"/>
      <c r="Y5" s="122"/>
      <c r="Z5" s="122"/>
      <c r="AA5" s="78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30" customHeight="1" thickTop="1">
      <c r="B6" s="353" t="s">
        <v>476</v>
      </c>
      <c r="C6" s="354"/>
      <c r="D6" s="45" t="s">
        <v>500</v>
      </c>
      <c r="E6" s="45" t="s">
        <v>840</v>
      </c>
      <c r="F6" s="45" t="s">
        <v>101</v>
      </c>
      <c r="G6" s="45" t="s">
        <v>546</v>
      </c>
      <c r="H6" s="357" t="s">
        <v>369</v>
      </c>
      <c r="I6" s="358"/>
      <c r="J6" s="46" t="s">
        <v>478</v>
      </c>
      <c r="K6" s="355" t="s">
        <v>301</v>
      </c>
      <c r="L6" s="356"/>
      <c r="M6" s="83"/>
      <c r="N6" s="83" t="s">
        <v>568</v>
      </c>
      <c r="O6" s="83"/>
      <c r="P6" s="83"/>
      <c r="Q6" s="83"/>
      <c r="R6" s="83" t="s">
        <v>842</v>
      </c>
      <c r="S6" s="152" t="s">
        <v>772</v>
      </c>
      <c r="T6" s="83" t="str">
        <f>IF(DATA!$R$90=1,"",IF(J23=0,INPUT!S6,""))</f>
        <v/>
      </c>
      <c r="U6" s="247"/>
      <c r="V6" s="247"/>
      <c r="W6" s="115"/>
      <c r="X6" s="121"/>
      <c r="Y6" s="122"/>
      <c r="Z6" s="122"/>
      <c r="AA6" s="78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21" customHeight="1" thickTop="1" thickBot="1">
      <c r="B7" s="339">
        <f>J28+J34+J40+J46+J52+J58+J64+J70+J76+J82+J88+J94+J100+J106+J112+J118+J124+J130+J136+J142+J148+J154+J160+J166+J172+J178+J184+J190+J196+J202+J208+J214+J220+J226+J232+J238+J244+J250+J256+J262</f>
        <v>0</v>
      </c>
      <c r="C7" s="340"/>
      <c r="D7" s="48">
        <f>L28+L34+L40+L46+L52+L58+L64+L70+L76+L82+L88+L94+L100+L106+L112+L118+L124+L130+L136+L142+L148+L154+L160+L166+L172+L178+L184+L190+L196+L202+L208+L214+L220+L226+L232+L238+L244+L250+L256+L262</f>
        <v>0</v>
      </c>
      <c r="E7" s="48">
        <f>DATA!K91+DATA!BP91</f>
        <v>0</v>
      </c>
      <c r="F7" s="34">
        <f>L22</f>
        <v>0</v>
      </c>
      <c r="G7" s="34">
        <f>L23</f>
        <v>0</v>
      </c>
      <c r="H7" s="343">
        <f>L29+L35+L41+L47+L53+L59+L65+L71+L77+L83+L89+L95+L101+L107+L113+L119+L125+L131+L137+L143+L149+L155+L161+L167+L173+L179+L185+L191+L197+L203+L209+L215+L221+L227+L233+L239+L245+L251+L257+L263</f>
        <v>0</v>
      </c>
      <c r="I7" s="344"/>
      <c r="J7" s="44">
        <f>IF(DATA!D90&gt;2,IF(D7+E7+F7+G7&gt;9999,0,330),0)</f>
        <v>0</v>
      </c>
      <c r="K7" s="341">
        <f>D7+E7+F7+G7+H7+J7</f>
        <v>0</v>
      </c>
      <c r="L7" s="342"/>
      <c r="M7" s="83"/>
      <c r="N7" s="83"/>
      <c r="O7" s="83"/>
      <c r="P7" s="83"/>
      <c r="Q7" s="83"/>
      <c r="R7" s="83" t="s">
        <v>664</v>
      </c>
      <c r="S7" s="152" t="s">
        <v>245</v>
      </c>
      <c r="T7" s="83" t="str">
        <f>IF(AND(DATA!F90&gt;1,DATA!H90=1),IF(AND(DATA!I91=2,DATA!I90=9),"",S7),"")</f>
        <v/>
      </c>
      <c r="U7" s="247"/>
      <c r="V7" s="247"/>
      <c r="W7" s="115"/>
      <c r="X7" s="121"/>
      <c r="Y7" s="122"/>
      <c r="Z7" s="122"/>
      <c r="AA7" s="78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5" customHeight="1" thickTop="1" thickBot="1">
      <c r="B8" s="256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83"/>
      <c r="N8" s="83" t="s">
        <v>353</v>
      </c>
      <c r="O8" s="83"/>
      <c r="P8" s="83"/>
      <c r="Q8" s="83"/>
      <c r="R8" s="83" t="s">
        <v>713</v>
      </c>
      <c r="S8" s="152" t="s">
        <v>311</v>
      </c>
      <c r="T8" s="83" t="str">
        <f>IF(AND(DATA!F90&gt;1,L18=""),S8,"")</f>
        <v/>
      </c>
      <c r="U8" s="247"/>
      <c r="V8" s="247"/>
      <c r="W8" s="115"/>
      <c r="X8" s="121"/>
      <c r="Y8" s="122"/>
      <c r="Z8" s="122"/>
      <c r="AA8" s="7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21" customHeight="1" thickTop="1">
      <c r="B9" s="275" t="s">
        <v>8</v>
      </c>
      <c r="C9" s="13" t="s">
        <v>296</v>
      </c>
      <c r="D9" s="239"/>
      <c r="E9" s="240"/>
      <c r="F9" s="240"/>
      <c r="G9" s="278"/>
      <c r="H9" s="14"/>
      <c r="I9" s="260" t="s">
        <v>370</v>
      </c>
      <c r="J9" s="261"/>
      <c r="K9" s="261"/>
      <c r="L9" s="262"/>
      <c r="M9" s="83"/>
      <c r="N9" s="83" t="s">
        <v>243</v>
      </c>
      <c r="O9" s="83"/>
      <c r="P9" s="83"/>
      <c r="Q9" s="83"/>
      <c r="R9" s="83" t="s">
        <v>687</v>
      </c>
      <c r="S9" s="153" t="s">
        <v>190</v>
      </c>
      <c r="T9" s="87" t="str">
        <f>IF(OR(DATA!I90&lt;4,DATA!I90&gt;7,DATA!I90=5),"",IF(ISBLANK(INPUT!D21)=FALSE,"",INPUT!S9))</f>
        <v/>
      </c>
      <c r="U9" s="247"/>
      <c r="V9" s="247"/>
      <c r="W9" s="115"/>
      <c r="X9" s="121"/>
      <c r="Y9" s="122"/>
      <c r="Z9" s="122"/>
      <c r="AA9" s="78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21" customHeight="1" thickTop="1">
      <c r="B10" s="276"/>
      <c r="C10" s="15" t="s">
        <v>156</v>
      </c>
      <c r="D10" s="236"/>
      <c r="E10" s="237"/>
      <c r="F10" s="237"/>
      <c r="G10" s="271"/>
      <c r="H10" s="14"/>
      <c r="I10" s="253" t="s">
        <v>715</v>
      </c>
      <c r="J10" s="254"/>
      <c r="K10" s="254"/>
      <c r="L10" s="255"/>
      <c r="M10" s="83"/>
      <c r="N10" s="83" t="s">
        <v>379</v>
      </c>
      <c r="O10" s="83"/>
      <c r="P10" s="83"/>
      <c r="Q10" s="83"/>
      <c r="R10" s="83" t="s">
        <v>528</v>
      </c>
      <c r="S10" s="87" t="s">
        <v>340</v>
      </c>
      <c r="T10" s="83" t="s">
        <v>653</v>
      </c>
      <c r="U10" s="247"/>
      <c r="V10" s="247"/>
      <c r="W10" s="115"/>
      <c r="X10" s="121"/>
      <c r="Y10" s="122"/>
      <c r="Z10" s="122"/>
      <c r="AA10" s="78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21" customHeight="1" thickTop="1">
      <c r="B11" s="276"/>
      <c r="C11" s="15" t="s">
        <v>684</v>
      </c>
      <c r="D11" s="236"/>
      <c r="E11" s="237"/>
      <c r="F11" s="237"/>
      <c r="G11" s="271"/>
      <c r="H11" s="14"/>
      <c r="I11" s="16" t="s">
        <v>227</v>
      </c>
      <c r="J11" s="236"/>
      <c r="K11" s="263"/>
      <c r="L11" s="264"/>
      <c r="M11" s="83"/>
      <c r="N11" s="83" t="s">
        <v>171</v>
      </c>
      <c r="O11" s="83"/>
      <c r="P11" s="83"/>
      <c r="Q11" s="83"/>
      <c r="R11" s="83" t="s">
        <v>553</v>
      </c>
      <c r="S11" s="83" t="s">
        <v>788</v>
      </c>
      <c r="T11" s="83" t="str">
        <f>CONCATENATE(IF(ISBLANK(D9),S10,""),IF(ISBLANK(D10),S11,""),IF(ISBLANK(D11),S12,""),IF(ISBLANK(D12),S13,""),IF(ISBLANK(F12),S14,""),IF(ISBLANK(D13),S15,""),IF(ISBLANK(D15),S16,""))</f>
        <v>「お名前」「ふりがな」「お電話番号」「都道府県」「郵便番号」「ご住所」「E-mail」</v>
      </c>
      <c r="U11" s="247"/>
      <c r="V11" s="247"/>
      <c r="W11" s="115"/>
      <c r="X11" s="121"/>
      <c r="Y11" s="122"/>
      <c r="Z11" s="122"/>
      <c r="AA11" s="78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21" customHeight="1" thickTop="1">
      <c r="B12" s="276"/>
      <c r="C12" s="15" t="s">
        <v>565</v>
      </c>
      <c r="D12" s="69"/>
      <c r="E12" s="15" t="s">
        <v>393</v>
      </c>
      <c r="F12" s="236"/>
      <c r="G12" s="252"/>
      <c r="H12" s="14"/>
      <c r="I12" s="17" t="s">
        <v>565</v>
      </c>
      <c r="J12" s="69"/>
      <c r="K12" s="15" t="s">
        <v>393</v>
      </c>
      <c r="L12" s="73"/>
      <c r="M12" s="83"/>
      <c r="N12" s="83" t="s">
        <v>407</v>
      </c>
      <c r="O12" s="83"/>
      <c r="P12" s="83"/>
      <c r="Q12" s="83"/>
      <c r="R12" s="83" t="s">
        <v>196</v>
      </c>
      <c r="S12" s="83" t="s">
        <v>328</v>
      </c>
      <c r="T12" s="152" t="s">
        <v>335</v>
      </c>
      <c r="U12" s="247"/>
      <c r="V12" s="247"/>
      <c r="W12" s="115"/>
      <c r="X12" s="121"/>
      <c r="Y12" s="122"/>
      <c r="Z12" s="122"/>
      <c r="AA12" s="78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21" customHeight="1" thickTop="1">
      <c r="B13" s="276"/>
      <c r="C13" s="15" t="s">
        <v>383</v>
      </c>
      <c r="D13" s="268"/>
      <c r="E13" s="287"/>
      <c r="F13" s="287"/>
      <c r="G13" s="288"/>
      <c r="H13" s="14"/>
      <c r="I13" s="125" t="s">
        <v>383</v>
      </c>
      <c r="J13" s="268"/>
      <c r="K13" s="269"/>
      <c r="L13" s="270"/>
      <c r="M13" s="83"/>
      <c r="N13" s="83"/>
      <c r="O13" s="83"/>
      <c r="P13" s="83"/>
      <c r="Q13" s="83"/>
      <c r="R13" s="83" t="s">
        <v>565</v>
      </c>
      <c r="S13" s="83" t="s">
        <v>627</v>
      </c>
      <c r="T13" s="83" t="str">
        <f>IF(T11="","",IF(K7&gt;0,CONCATENATE(T10,T11,T12),""))</f>
        <v/>
      </c>
      <c r="U13" s="247"/>
      <c r="V13" s="247"/>
      <c r="W13" s="115"/>
      <c r="X13" s="121"/>
      <c r="Y13" s="122"/>
      <c r="Z13" s="122"/>
      <c r="AA13" s="78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21" customHeight="1" thickTop="1" thickBot="1">
      <c r="B14" s="276"/>
      <c r="C14" s="15" t="s">
        <v>269</v>
      </c>
      <c r="D14" s="268"/>
      <c r="E14" s="287"/>
      <c r="F14" s="287"/>
      <c r="G14" s="288"/>
      <c r="H14" s="14"/>
      <c r="I14" s="19" t="s">
        <v>598</v>
      </c>
      <c r="J14" s="265"/>
      <c r="K14" s="266"/>
      <c r="L14" s="267"/>
      <c r="M14" s="83"/>
      <c r="N14" s="83"/>
      <c r="O14" s="83"/>
      <c r="P14" s="83"/>
      <c r="Q14" s="83"/>
      <c r="R14" s="83" t="s">
        <v>542</v>
      </c>
      <c r="S14" s="83" t="s">
        <v>697</v>
      </c>
      <c r="T14" s="83" t="s">
        <v>559</v>
      </c>
      <c r="U14" s="247"/>
      <c r="V14" s="247"/>
      <c r="W14" s="115"/>
      <c r="X14" s="121"/>
      <c r="Y14" s="122"/>
      <c r="Z14" s="122"/>
      <c r="AA14" s="78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21" customHeight="1" thickTop="1" thickBot="1">
      <c r="B15" s="277"/>
      <c r="C15" s="18" t="s">
        <v>79</v>
      </c>
      <c r="D15" s="289"/>
      <c r="E15" s="266"/>
      <c r="F15" s="266"/>
      <c r="G15" s="267"/>
      <c r="H15" s="14"/>
      <c r="I15" s="126" t="s">
        <v>228</v>
      </c>
      <c r="J15" s="127"/>
      <c r="K15" s="128"/>
      <c r="L15" s="129"/>
      <c r="M15" s="83"/>
      <c r="N15" s="83" t="s">
        <v>1</v>
      </c>
      <c r="O15" s="83" t="str">
        <f>IF(DATA!I90&gt;1,IF(DATA!I91=1,INPUT!P15,""),"")</f>
        <v/>
      </c>
      <c r="P15" s="152" t="s">
        <v>177</v>
      </c>
      <c r="Q15" s="83"/>
      <c r="R15" s="83" t="s">
        <v>383</v>
      </c>
      <c r="S15" s="83" t="s">
        <v>394</v>
      </c>
      <c r="T15" s="83" t="s">
        <v>559</v>
      </c>
      <c r="U15" s="247"/>
      <c r="V15" s="247"/>
      <c r="W15" s="115"/>
      <c r="X15" s="121"/>
      <c r="Y15" s="122"/>
      <c r="Z15" s="122"/>
      <c r="AA15" s="78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23" customHeight="1" thickTop="1" thickBot="1">
      <c r="B16" s="72"/>
      <c r="C16" s="43"/>
      <c r="D16" s="290"/>
      <c r="E16" s="291"/>
      <c r="F16" s="291"/>
      <c r="G16" s="291"/>
      <c r="H16" s="291"/>
      <c r="I16" s="291"/>
      <c r="J16" s="291"/>
      <c r="K16" s="291"/>
      <c r="L16" s="291"/>
      <c r="M16" s="83"/>
      <c r="N16" s="83"/>
      <c r="O16" s="83"/>
      <c r="P16" s="83"/>
      <c r="Q16" s="83"/>
      <c r="R16" s="83" t="s">
        <v>630</v>
      </c>
      <c r="S16" s="83" t="s">
        <v>591</v>
      </c>
      <c r="T16" s="83" t="s">
        <v>559</v>
      </c>
      <c r="U16" s="247"/>
      <c r="V16" s="247"/>
      <c r="W16" s="115"/>
      <c r="X16" s="121"/>
      <c r="Y16" s="122"/>
      <c r="Z16" s="122"/>
      <c r="AA16" s="132"/>
      <c r="AB16" s="132"/>
      <c r="AC16" s="132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21" customHeight="1">
      <c r="A17" s="97"/>
      <c r="B17" s="366" t="s">
        <v>543</v>
      </c>
      <c r="C17" s="367"/>
      <c r="D17" s="230"/>
      <c r="E17" s="231"/>
      <c r="F17" s="164"/>
      <c r="G17" s="164"/>
      <c r="H17" s="164"/>
      <c r="I17" s="171" t="s">
        <v>519</v>
      </c>
      <c r="J17" s="164"/>
      <c r="K17" s="164"/>
      <c r="L17" s="165"/>
      <c r="M17" s="83"/>
      <c r="N17" s="83" t="s">
        <v>380</v>
      </c>
      <c r="O17" s="83"/>
      <c r="P17" s="83"/>
      <c r="Q17" s="83"/>
      <c r="R17" s="83" t="s">
        <v>485</v>
      </c>
      <c r="S17" s="152" t="s">
        <v>686</v>
      </c>
      <c r="T17" s="83"/>
      <c r="U17" s="247"/>
      <c r="V17" s="247"/>
      <c r="W17" s="115"/>
      <c r="X17" s="121"/>
      <c r="Y17" s="122"/>
      <c r="Z17" s="122"/>
      <c r="AA17" s="132"/>
      <c r="AB17" s="132"/>
      <c r="AC17" s="132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21" customHeight="1" thickBot="1">
      <c r="A18" s="97"/>
      <c r="B18" s="279" t="s">
        <v>624</v>
      </c>
      <c r="C18" s="280"/>
      <c r="D18" s="190"/>
      <c r="E18" s="191"/>
      <c r="F18" s="300"/>
      <c r="G18" s="301"/>
      <c r="H18" s="302"/>
      <c r="I18" s="113" t="s">
        <v>461</v>
      </c>
      <c r="K18" s="35" t="s">
        <v>178</v>
      </c>
      <c r="L18" s="74"/>
      <c r="M18" s="83"/>
      <c r="N18" s="83" t="s">
        <v>510</v>
      </c>
      <c r="O18" s="83">
        <f>IF(ISBLANK($J$13),D9,D9)</f>
        <v>0</v>
      </c>
      <c r="P18" s="83"/>
      <c r="Q18" s="83"/>
      <c r="R18" s="83" t="s">
        <v>152</v>
      </c>
      <c r="S18" s="152" t="s">
        <v>432</v>
      </c>
      <c r="T18" s="83" t="str">
        <f>IF(AND(DATA!I90=9,DATA!I91=2,DATA!F90&gt;1),IF(AND(DATA!I91=2,DATA!I90=9), IF(DATA!H90=1,"",S18),S18),"")</f>
        <v/>
      </c>
      <c r="U18" s="248"/>
      <c r="V18" s="248"/>
      <c r="W18" s="115"/>
      <c r="X18" s="121"/>
      <c r="Y18" s="122"/>
      <c r="Z18" s="122"/>
      <c r="AA18" s="132"/>
      <c r="AB18" s="132"/>
      <c r="AC18" s="132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21" customHeight="1" thickTop="1" thickBot="1">
      <c r="A19" s="97"/>
      <c r="B19" s="281" t="s">
        <v>666</v>
      </c>
      <c r="C19" s="282"/>
      <c r="D19" s="114" t="s">
        <v>608</v>
      </c>
      <c r="E19" s="111"/>
      <c r="F19" s="111"/>
      <c r="G19" s="30"/>
      <c r="H19" s="112"/>
      <c r="I19" s="170" t="s">
        <v>702</v>
      </c>
      <c r="J19" s="362"/>
      <c r="K19" s="363"/>
      <c r="L19" s="205" t="s">
        <v>891</v>
      </c>
      <c r="M19" s="83">
        <f>DATA!I90</f>
        <v>1</v>
      </c>
      <c r="N19" s="83" t="s">
        <v>494</v>
      </c>
      <c r="O19" s="83">
        <f>IF(ISBLANK($J$13),D11,J11)</f>
        <v>0</v>
      </c>
      <c r="P19" s="83"/>
      <c r="Q19" s="83"/>
      <c r="R19" s="83" t="s">
        <v>499</v>
      </c>
      <c r="S19" s="152" t="s">
        <v>12</v>
      </c>
      <c r="T19" s="83" t="str">
        <f>IF(AND(DATA!I90=9,OR(A!B5="",A!B6="",A!B7="",A!D11=1,A!E23=1,A!F18=1,A!B10="")),S19,"")</f>
        <v/>
      </c>
      <c r="U19" s="245" t="s">
        <v>658</v>
      </c>
      <c r="V19" s="246"/>
      <c r="W19" s="115"/>
      <c r="X19" s="121"/>
      <c r="Y19" s="122"/>
      <c r="Z19" s="122"/>
      <c r="AA19" s="132"/>
      <c r="AB19" s="132"/>
      <c r="AC19" s="132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21" customHeight="1" thickTop="1" thickBot="1">
      <c r="A20" s="97"/>
      <c r="B20" s="327" t="s">
        <v>656</v>
      </c>
      <c r="C20" s="328"/>
      <c r="D20" s="172"/>
      <c r="E20" s="192"/>
      <c r="F20" s="364" t="s">
        <v>819</v>
      </c>
      <c r="G20" s="364"/>
      <c r="H20" s="365"/>
      <c r="I20" s="295" t="s">
        <v>504</v>
      </c>
      <c r="J20" s="295"/>
      <c r="K20" s="295"/>
      <c r="L20" s="296"/>
      <c r="M20" s="157" t="s">
        <v>836</v>
      </c>
      <c r="N20" s="83" t="s">
        <v>565</v>
      </c>
      <c r="O20" s="83">
        <f>IF(ISBLANK($J$13),D12,J12)</f>
        <v>0</v>
      </c>
      <c r="P20" s="83"/>
      <c r="Q20" s="83"/>
      <c r="R20" s="83"/>
      <c r="S20" s="83"/>
      <c r="T20" s="83"/>
      <c r="U20" s="246"/>
      <c r="V20" s="246"/>
      <c r="W20" s="115"/>
      <c r="X20" s="121"/>
      <c r="Y20" s="122"/>
      <c r="Z20" s="122"/>
      <c r="AA20" s="132"/>
      <c r="AB20" s="132"/>
      <c r="AC20" s="132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60" customHeight="1" thickTop="1">
      <c r="A21" s="97"/>
      <c r="B21" s="332" t="s">
        <v>223</v>
      </c>
      <c r="C21" s="333"/>
      <c r="D21" s="297"/>
      <c r="E21" s="298"/>
      <c r="F21" s="298"/>
      <c r="G21" s="298"/>
      <c r="H21" s="298"/>
      <c r="I21" s="298"/>
      <c r="J21" s="298"/>
      <c r="K21" s="298"/>
      <c r="L21" s="299"/>
      <c r="M21" s="157">
        <f>DATA!CA89</f>
        <v>1</v>
      </c>
      <c r="N21" s="83" t="s">
        <v>495</v>
      </c>
      <c r="O21" s="83">
        <f>IF(ISBLANK($J$13),F12,L12)</f>
        <v>0</v>
      </c>
      <c r="P21" s="83"/>
      <c r="Q21" s="83"/>
      <c r="R21" s="83" t="s">
        <v>397</v>
      </c>
      <c r="S21" s="152" t="s">
        <v>523</v>
      </c>
      <c r="T21" s="83"/>
      <c r="W21" s="115"/>
      <c r="X21" s="121"/>
      <c r="Y21" s="122"/>
      <c r="Z21" s="122"/>
      <c r="AA21" s="132"/>
      <c r="AB21" s="132"/>
      <c r="AC21" s="132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21" customHeight="1">
      <c r="A22" s="97"/>
      <c r="B22" s="330" t="s">
        <v>522</v>
      </c>
      <c r="C22" s="331"/>
      <c r="D22" s="81"/>
      <c r="E22" s="82"/>
      <c r="F22" s="82"/>
      <c r="G22" s="292" t="s">
        <v>483</v>
      </c>
      <c r="H22" s="293"/>
      <c r="I22" s="293"/>
      <c r="J22" s="294"/>
      <c r="K22" s="24" t="s">
        <v>0</v>
      </c>
      <c r="L22" s="25">
        <f>DATA!BJ91*DATA!O143</f>
        <v>0</v>
      </c>
      <c r="M22" s="158"/>
      <c r="N22" s="83" t="s">
        <v>197</v>
      </c>
      <c r="O22" s="83">
        <f>IF(ISBLANK($J$13),D13,J13)</f>
        <v>0</v>
      </c>
      <c r="P22" s="83"/>
      <c r="Q22" s="83"/>
      <c r="R22" s="83"/>
      <c r="S22" s="83"/>
      <c r="T22" s="83"/>
      <c r="W22" s="115"/>
      <c r="X22" s="121"/>
      <c r="Y22" s="122"/>
      <c r="Z22" s="122"/>
      <c r="AA22" s="132"/>
      <c r="AB22" s="132"/>
      <c r="AC22" s="13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21" customHeight="1" thickBot="1">
      <c r="A23" s="97"/>
      <c r="B23" s="330" t="s">
        <v>372</v>
      </c>
      <c r="C23" s="331"/>
      <c r="D23" s="99"/>
      <c r="E23" s="100"/>
      <c r="F23" s="251" t="s">
        <v>198</v>
      </c>
      <c r="G23" s="251"/>
      <c r="H23" s="101"/>
      <c r="I23" s="49" t="s">
        <v>724</v>
      </c>
      <c r="J23" s="75">
        <v>0</v>
      </c>
      <c r="K23" s="24" t="s">
        <v>412</v>
      </c>
      <c r="L23" s="210">
        <f>IF(DATA!S91&gt;0,J23*DATA!S91,0)</f>
        <v>0</v>
      </c>
      <c r="M23" s="158"/>
      <c r="N23" s="83" t="s">
        <v>73</v>
      </c>
      <c r="O23" s="83" t="str">
        <f>IF(ISBLANK($J$13),IF(ISBLANK($D$14),"",D14),IF(ISBLANK($J$14),"",J14))</f>
        <v/>
      </c>
      <c r="P23" s="83"/>
      <c r="Q23" s="83"/>
      <c r="R23" s="83"/>
      <c r="S23" s="83"/>
      <c r="T23" s="83"/>
      <c r="W23" s="115"/>
      <c r="X23" s="121"/>
      <c r="Y23" s="122"/>
      <c r="Z23" s="122"/>
      <c r="AA23" s="132"/>
      <c r="AB23" s="132"/>
      <c r="AC23" s="132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60" customHeight="1" thickTop="1" thickBot="1">
      <c r="A24" s="97"/>
      <c r="B24" s="258" t="s">
        <v>62</v>
      </c>
      <c r="C24" s="259"/>
      <c r="D24" s="368"/>
      <c r="E24" s="369"/>
      <c r="F24" s="369"/>
      <c r="G24" s="369"/>
      <c r="H24" s="369"/>
      <c r="I24" s="369"/>
      <c r="J24" s="369"/>
      <c r="K24" s="369"/>
      <c r="L24" s="370"/>
      <c r="M24" s="83">
        <f>DATA!I90</f>
        <v>1</v>
      </c>
      <c r="N24" s="141" t="s">
        <v>690</v>
      </c>
      <c r="O24" s="83"/>
      <c r="P24" s="83"/>
      <c r="Q24" s="83"/>
      <c r="R24" s="83" t="s">
        <v>604</v>
      </c>
      <c r="S24" s="83" t="s">
        <v>576</v>
      </c>
      <c r="T24" s="154" t="str">
        <f>IF(AND(S37="",S38=""),"",CONCATENATE(S24,"＝",S37,S38,S17))</f>
        <v/>
      </c>
      <c r="W24" s="115"/>
      <c r="X24" s="121"/>
      <c r="Y24" s="122"/>
      <c r="Z24" s="122"/>
      <c r="AA24" s="132"/>
      <c r="AB24" s="132"/>
      <c r="AC24" s="132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21" customHeight="1" thickBot="1">
      <c r="B25" s="72"/>
      <c r="C25" s="43"/>
      <c r="D25" s="72"/>
      <c r="E25" s="72"/>
      <c r="F25" s="39" t="s">
        <v>584</v>
      </c>
      <c r="G25" s="72"/>
      <c r="H25" s="72"/>
      <c r="I25" s="72"/>
      <c r="J25" s="72"/>
      <c r="K25" s="42"/>
      <c r="L25" s="42"/>
      <c r="M25" s="123"/>
      <c r="N25" s="142">
        <f>E7+G7+N30+N36+N42+N48+N54+N60+N66+N72+N78+N84+N90+N96+N102+N108+N114+N120+N126+N132+N138+N144+N150+N156+N162+N168+N174+N180+N186+N192+N198+N204+N210+N216+N222+N228+N234+N240+N246+N252+N258+N264</f>
        <v>0</v>
      </c>
      <c r="O25" s="83"/>
      <c r="P25" s="83"/>
      <c r="Q25" s="83"/>
      <c r="R25" s="83" t="s">
        <v>329</v>
      </c>
      <c r="S25" s="83" t="s">
        <v>259</v>
      </c>
      <c r="T25" s="83" t="str">
        <f>IF(AND(S29="",S30=""),"",CONCATENATE(S25,"＝",S29,S30,S17))</f>
        <v/>
      </c>
      <c r="W25" s="115"/>
      <c r="X25" s="121"/>
      <c r="Y25" s="122"/>
      <c r="Z25" s="122"/>
      <c r="AA25" s="132"/>
      <c r="AB25" s="132"/>
      <c r="AC25" s="132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21" customHeight="1" thickBot="1">
      <c r="B26" s="329" t="s">
        <v>491</v>
      </c>
      <c r="C26" s="20" t="s">
        <v>296</v>
      </c>
      <c r="D26" s="239"/>
      <c r="E26" s="240"/>
      <c r="F26" s="240"/>
      <c r="G26" s="240"/>
      <c r="H26" s="241"/>
      <c r="I26" s="98" t="s">
        <v>373</v>
      </c>
      <c r="J26" s="230"/>
      <c r="K26" s="231"/>
      <c r="L26" s="232"/>
      <c r="M26" s="160"/>
      <c r="N26" s="83" t="s">
        <v>330</v>
      </c>
      <c r="O26" s="83" t="str">
        <f>IF(AND(OR(DATA!$B$101=1,DATA!$D$101=1),J128=0,OR(ISBLANK(D26)=FALSE,ISBLANK(D27)=FALSE,ISBLANK(D28)=FALSE,ISBLANK(F28)=FALSE,ISBLANK(D29)=FALSE,ISBLANK(D30)=FALSE,DATA!$H$101)),$S$27,"")</f>
        <v/>
      </c>
      <c r="P26" s="83"/>
      <c r="Q26" s="83"/>
      <c r="R26" s="83" t="s">
        <v>555</v>
      </c>
      <c r="S26" s="83" t="s">
        <v>466</v>
      </c>
      <c r="T26" s="83" t="str">
        <f>IF(AND(S31="",S32=""),"",CONCATENATE(S26,"＝",S31,S32,S17))</f>
        <v/>
      </c>
      <c r="W26" s="115"/>
      <c r="X26" s="121"/>
      <c r="Y26" s="122"/>
      <c r="Z26" s="122"/>
      <c r="AA26" s="132"/>
      <c r="AB26" s="132"/>
      <c r="AC26" s="132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21" customHeight="1" thickTop="1" thickBot="1">
      <c r="B27" s="283"/>
      <c r="C27" s="21" t="s">
        <v>684</v>
      </c>
      <c r="D27" s="236"/>
      <c r="E27" s="237"/>
      <c r="F27" s="237"/>
      <c r="G27" s="237"/>
      <c r="H27" s="238"/>
      <c r="I27" s="22" t="s">
        <v>113</v>
      </c>
      <c r="J27" s="233"/>
      <c r="K27" s="234"/>
      <c r="L27" s="235"/>
      <c r="M27" s="160"/>
      <c r="N27" s="83" t="s">
        <v>613</v>
      </c>
      <c r="O27" s="83" t="str">
        <f>IF(AND(J28&gt;0,DATA!$H$101=FALSE,OR(D26="",D27="",D28="",F28="",D29="")),$S$28,"")</f>
        <v/>
      </c>
      <c r="P27" s="83"/>
      <c r="Q27" s="83"/>
      <c r="R27" s="83" t="s">
        <v>607</v>
      </c>
      <c r="S27" s="83" t="s">
        <v>482</v>
      </c>
      <c r="T27" s="154" t="str">
        <f>IF(AND(S33="",S34=""),"",CONCATENATE(S27,"＝",S33,S34,S17))</f>
        <v/>
      </c>
      <c r="W27" s="119"/>
      <c r="X27" s="121"/>
      <c r="Y27" s="122"/>
      <c r="Z27" s="122"/>
      <c r="AA27" s="132"/>
      <c r="AB27" s="132"/>
      <c r="AC27" s="132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21" customHeight="1" thickTop="1" thickBot="1">
      <c r="B28" s="283"/>
      <c r="C28" s="21" t="s">
        <v>565</v>
      </c>
      <c r="D28" s="69"/>
      <c r="E28" s="70" t="s">
        <v>393</v>
      </c>
      <c r="F28" s="236"/>
      <c r="G28" s="237"/>
      <c r="H28" s="238"/>
      <c r="I28" s="22" t="s">
        <v>555</v>
      </c>
      <c r="J28" s="75">
        <v>0</v>
      </c>
      <c r="K28" s="24" t="s">
        <v>135</v>
      </c>
      <c r="L28" s="25">
        <f>DATA!$F$101*INPUT!J28</f>
        <v>0</v>
      </c>
      <c r="M28" s="160"/>
      <c r="N28" s="83" t="s">
        <v>440</v>
      </c>
      <c r="O28" s="83"/>
      <c r="P28" s="83"/>
      <c r="Q28" s="83"/>
      <c r="R28" s="83" t="s">
        <v>671</v>
      </c>
      <c r="S28" s="83" t="s">
        <v>346</v>
      </c>
      <c r="T28" s="154" t="str">
        <f>IF(AND(S35="",S36=""),"",CONCATENATE(S28,"＝",S35,S36,S17))</f>
        <v/>
      </c>
      <c r="W28" s="119"/>
      <c r="X28" s="121"/>
      <c r="Y28" s="122"/>
      <c r="Z28" s="122"/>
      <c r="AA28" s="132"/>
      <c r="AB28" s="132"/>
      <c r="AC28" s="132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21" customHeight="1" thickTop="1" thickBot="1">
      <c r="B29" s="283"/>
      <c r="C29" s="21" t="s">
        <v>383</v>
      </c>
      <c r="D29" s="236"/>
      <c r="E29" s="237"/>
      <c r="F29" s="237"/>
      <c r="G29" s="237"/>
      <c r="H29" s="237"/>
      <c r="I29" s="237"/>
      <c r="J29" s="238"/>
      <c r="K29" s="26" t="s">
        <v>459</v>
      </c>
      <c r="L29" s="27">
        <f>IF(L28&gt;9999,0,IF(N30=0,IF(L28=0,0,660),IF($N$25&gt;9999,0,IF(DATA!$J$101&gt;1,0,660))))</f>
        <v>0</v>
      </c>
      <c r="M29" s="161"/>
      <c r="N29" s="83" t="s">
        <v>710</v>
      </c>
      <c r="O29" s="83"/>
      <c r="P29" s="83"/>
      <c r="Q29" s="83"/>
      <c r="R29" s="83" t="s">
        <v>11</v>
      </c>
      <c r="S29" s="83" t="str">
        <f>CONCATENATE(IF(B31="","","●お届け先1"),IF(B37="","","●お届け先2"),IF(B43="","","●お届け先3"),IF(B49="","","●お届け先4"),IF(B55="","","●お届け先5"),IF(B61="","","●お届け先6"),IF(B67="","","●お届け先7"),IF(B73="","","●お届け先8"),IF(B79="","","●お届け先9"),IF(B85="","","●お届け先10"),IF(B91="","","●お届け先11"),IF(B97="","","●お届け先12"),IF(B103="","","●お届け先13"),IF(B109="","","●お届け先14"),IF(B115="","","●お届け先15"),IF(B121="","","●お届け先16"),IF(B127="","","●お届け先17"),IF(B133="","","●お届け先18"),IF(B139="","","●お届け先19"),IF(B145="","","●お届け先20"))</f>
        <v/>
      </c>
      <c r="T29" s="154"/>
      <c r="W29" s="119"/>
      <c r="X29" s="121"/>
      <c r="Y29" s="122"/>
      <c r="Z29" s="122"/>
      <c r="AA29" s="132"/>
      <c r="AB29" s="132"/>
      <c r="AC29" s="132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21" customHeight="1" thickTop="1" thickBot="1">
      <c r="B30" s="284"/>
      <c r="C30" s="33" t="s">
        <v>269</v>
      </c>
      <c r="D30" s="242"/>
      <c r="E30" s="243"/>
      <c r="F30" s="243"/>
      <c r="G30" s="243"/>
      <c r="H30" s="243"/>
      <c r="I30" s="243"/>
      <c r="J30" s="244"/>
      <c r="K30" s="28" t="s">
        <v>685</v>
      </c>
      <c r="L30" s="29">
        <f>L28+L29</f>
        <v>0</v>
      </c>
      <c r="M30" s="161"/>
      <c r="N30" s="87">
        <f>IF(DATA!$H$101,L28+J28*IF($L$22&gt;0,DATA!P90,0),0)</f>
        <v>0</v>
      </c>
      <c r="O30" s="83"/>
      <c r="P30" s="83"/>
      <c r="Q30" s="83"/>
      <c r="R30" s="83" t="s">
        <v>579</v>
      </c>
      <c r="S30" s="83" t="str">
        <f>CONCATENATE(IF(B151="","","●お届け先21"),IF(B157="","","●お届け先22"),IF(B163="","","●お届け先23"),IF(B169="","","●お届け先24"),IF(B175="","","●お届け先25"),IF(B181="","","●お届け先26"),IF(B187="","","●お届け先27"),IF(B193="","","●お届け先28"),IF(B199="","","●お届け先29"),IF(B205="","","●お届け先30"),IF(B211="","","●お届け先31"),IF(B217="","","●お届け先32"),IF(B223="","","●お届け先33"),IF(B229="","","●お届け先34"),IF(B235="","","●お届け先35"),IF(B241="","","●お届け先36"),IF(B247="","","●お届け先37"),IF(B253="","","●お届け先38"),IF(B259="","","●お届け先39"),IF(B265="","","●お届け先40"))</f>
        <v/>
      </c>
      <c r="T30" s="154" t="str">
        <f>IF(AND(DATA!I90&lt;&gt;9,OR(A!B5&lt;&gt;"",A!B6&lt;&gt;"",A!B7&lt;&gt;"",A!D11&lt;&gt;1,A!E23&lt;&gt;1,A!F18&lt;&gt;1,A!B10&lt;&gt;"")),T31,"")</f>
        <v/>
      </c>
      <c r="W30" s="119"/>
      <c r="X30" s="121"/>
      <c r="Y30" s="122"/>
      <c r="Z30" s="122"/>
      <c r="AA30" s="132"/>
      <c r="AB30" s="132"/>
      <c r="AC30" s="132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21" customHeight="1" thickTop="1" thickBot="1">
      <c r="B31" s="43" t="str">
        <f>IF(DATA!$H$101=FALSE,"",IF(AND(INPUT!D26="",INPUT!D27="",INPUT!F28="",INPUT!D29="",INPUT!D30=""),"",S25))</f>
        <v/>
      </c>
      <c r="C31" s="40"/>
      <c r="D31" s="39"/>
      <c r="E31" s="39"/>
      <c r="F31" s="39"/>
      <c r="G31" s="39"/>
      <c r="H31" s="39"/>
      <c r="I31" s="41"/>
      <c r="J31" s="39"/>
      <c r="K31" s="42" t="str">
        <f>IF(DATA!L101="","",INPUT!$S$26)</f>
        <v/>
      </c>
      <c r="L31" s="151" t="s">
        <v>481</v>
      </c>
      <c r="M31" s="160"/>
      <c r="N31" s="83" t="s">
        <v>606</v>
      </c>
      <c r="O31" s="83" t="str">
        <f>IF(AND(J28&gt;0,DATA!$B$101=1),$S$27,"")</f>
        <v/>
      </c>
      <c r="P31" s="83"/>
      <c r="Q31" s="83"/>
      <c r="R31" s="83" t="s">
        <v>60</v>
      </c>
      <c r="S31" s="83" t="str">
        <f>CONCATENATE(DATA!L101,DATA!L102,DATA!L103,DATA!L104,DATA!L105,DATA!L106,DATA!L107,DATA!L108,DATA!L109,DATA!L110,DATA!L111,DATA!L112,DATA!L113,DATA!L114,DATA!L115,DATA!L116,DATA!L117,DATA!L118,DATA!L119,DATA!L120)</f>
        <v/>
      </c>
      <c r="T31" s="207" t="s">
        <v>1117</v>
      </c>
      <c r="W31" s="119"/>
      <c r="X31" s="121"/>
      <c r="Y31" s="122"/>
      <c r="Z31" s="122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21" customHeight="1" thickTop="1" thickBot="1">
      <c r="B32" s="272">
        <v>2</v>
      </c>
      <c r="C32" s="20" t="s">
        <v>296</v>
      </c>
      <c r="D32" s="239"/>
      <c r="E32" s="240"/>
      <c r="F32" s="240"/>
      <c r="G32" s="240"/>
      <c r="H32" s="241"/>
      <c r="I32" s="98" t="s">
        <v>373</v>
      </c>
      <c r="J32" s="230"/>
      <c r="K32" s="231"/>
      <c r="L32" s="232"/>
      <c r="M32" s="160"/>
      <c r="N32" s="83" t="s">
        <v>330</v>
      </c>
      <c r="O32" s="83" t="str">
        <f>IF(AND(OR(DATA!$B$102=1,DATA!$D$102=1),J134=0,OR(ISBLANK(D32)=FALSE,ISBLANK(D33)=FALSE,ISBLANK(D34)=FALSE,ISBLANK(F34)=FALSE,ISBLANK(D35)=FALSE,ISBLANK(D36)=FALSE,DATA!$H$102)),$S$27,"")</f>
        <v/>
      </c>
      <c r="P32" s="83"/>
      <c r="Q32" s="83"/>
      <c r="R32" s="83" t="s">
        <v>50</v>
      </c>
      <c r="S32" s="83" t="str">
        <f>CONCATENATE(DATA!L121,DATA!L122,DATA!L123,DATA!L124,DATA!L125,DATA!L126,DATA!L127,DATA!L128,DATA!L129,DATA!L130,DATA!L131,DATA!L132,DATA!L133,DATA!L134,DATA!L135,DATA!L136,DATA!L137,DATA!L138,DATA!L139,DATA!L140)</f>
        <v/>
      </c>
      <c r="T32" s="207" t="str">
        <f>IF(AND($M$21=1,OR(M!C3&lt;&gt;"",M!C4&lt;&gt;"",M!C5&lt;&gt;"",M!F20&lt;&gt;1,M!G15&lt;&gt;1,M!H7&lt;&gt;1,M!I13&lt;&gt;1)),T33,"")</f>
        <v/>
      </c>
      <c r="W32" s="119"/>
      <c r="X32" s="121"/>
      <c r="Y32" s="122"/>
      <c r="Z32" s="12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2:62" ht="21" customHeight="1" thickTop="1" thickBot="1">
      <c r="B33" s="273"/>
      <c r="C33" s="21" t="s">
        <v>684</v>
      </c>
      <c r="D33" s="236"/>
      <c r="E33" s="237"/>
      <c r="F33" s="237"/>
      <c r="G33" s="237"/>
      <c r="H33" s="238"/>
      <c r="I33" s="22" t="s">
        <v>113</v>
      </c>
      <c r="J33" s="233"/>
      <c r="K33" s="234"/>
      <c r="L33" s="235"/>
      <c r="M33" s="160"/>
      <c r="N33" s="83" t="s">
        <v>613</v>
      </c>
      <c r="O33" s="83" t="str">
        <f>IF(AND(J34&gt;0,DATA!$H$102=FALSE,OR(D32="",D33="",D34="",F34="",D35="")),$S$28,"")</f>
        <v/>
      </c>
      <c r="P33" s="83"/>
      <c r="Q33" s="83"/>
      <c r="R33" s="83" t="s">
        <v>382</v>
      </c>
      <c r="S33" s="83" t="str">
        <f>CONCATENATE(IF(O31="","","●お届け先1"),IF(O37="","","●お届け先2"),IF(O43="","","●お届け先3"),IF(O49="","","●お届け先4"),IF(O55="","","●お届け先5"),IF(O61="","","●お届け先6"),IF(O67="","","●お届け先7"),IF(O73="","","●お届け先8"),IF(O79="","","●お届け先9"),IF(O85="","","●お届け先10"),IF(O91="","","●お届け先11"),IF(O97="","","●お届け先12"),IF(O103="","","●お届け先13"),IF(O109="","","●お届け先14"),IF(O115="","","●お届け先15"),IF(O121="","","●お届け先16"),IF(O127="","","●お届け先17"),IF(O133="","","●お届け先18"),IF(O139="","","●お届け先19"),IF(O145="","","●お届け先20"))</f>
        <v/>
      </c>
      <c r="T33" s="207" t="s">
        <v>1118</v>
      </c>
      <c r="W33" s="119"/>
      <c r="X33" s="121"/>
      <c r="Y33" s="122"/>
      <c r="Z33" s="122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2:62" ht="21" customHeight="1" thickTop="1" thickBot="1">
      <c r="B34" s="273"/>
      <c r="C34" s="21" t="s">
        <v>565</v>
      </c>
      <c r="D34" s="69"/>
      <c r="E34" s="23" t="s">
        <v>393</v>
      </c>
      <c r="F34" s="236"/>
      <c r="G34" s="237"/>
      <c r="H34" s="238"/>
      <c r="I34" s="22" t="s">
        <v>555</v>
      </c>
      <c r="J34" s="75">
        <v>0</v>
      </c>
      <c r="K34" s="24" t="s">
        <v>135</v>
      </c>
      <c r="L34" s="25">
        <f>DATA!$F$102*INPUT!J34</f>
        <v>0</v>
      </c>
      <c r="M34" s="160"/>
      <c r="N34" s="83" t="s">
        <v>440</v>
      </c>
      <c r="O34" s="83"/>
      <c r="P34" s="83"/>
      <c r="Q34" s="83"/>
      <c r="R34" s="83" t="s">
        <v>480</v>
      </c>
      <c r="S34" s="83" t="str">
        <f>CONCATENATE(IF(O151="","","●お届け先21"),IF(O157="","","●お届け先22"),IF(O163="","","●お届け先23"),IF(O169="","","●お届け先24"),IF(O175="","","●お届け先25"),IF(O181="","","●お届け先26"),IF(O187="","","●お届け先27"),IF(O193="","","●お届け先28"),IF(O199="","","●お届け先29"),IF(O205="","","●お届け先30"),IF(O211="","","●お届け先31"),IF(O217="","","●お届け先32"),IF(O223="","","●お届け先33"),IF(O229="","","●お届け先34"),IF(O235="","","●お届け先35"),IF(O241="","","●お届け先36"),IF(O247="","","●お届け先37"),IF(O253="","","●お届け先38"),IF(O259="","","●お届け先39"),IF(O265="","","●お届け先40"))</f>
        <v/>
      </c>
      <c r="T34" s="154"/>
      <c r="W34" s="119"/>
      <c r="X34" s="121"/>
      <c r="Y34" s="122"/>
      <c r="Z34" s="122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2:62" ht="21" customHeight="1" thickTop="1" thickBot="1">
      <c r="B35" s="273"/>
      <c r="C35" s="21" t="s">
        <v>383</v>
      </c>
      <c r="D35" s="236"/>
      <c r="E35" s="237"/>
      <c r="F35" s="237"/>
      <c r="G35" s="237"/>
      <c r="H35" s="237"/>
      <c r="I35" s="237"/>
      <c r="J35" s="238"/>
      <c r="K35" s="26" t="s">
        <v>459</v>
      </c>
      <c r="L35" s="27">
        <f>IF(L34&gt;9999,0,IF(N36=0,IF(L34=0,0,660),IF($N$25&gt;9999,0,IF(DATA!$J$102&gt;1,0,660))))</f>
        <v>0</v>
      </c>
      <c r="M35" s="161"/>
      <c r="N35" s="83" t="s">
        <v>710</v>
      </c>
      <c r="O35" s="83"/>
      <c r="P35" s="83"/>
      <c r="Q35" s="83"/>
      <c r="R35" s="83" t="s">
        <v>182</v>
      </c>
      <c r="S35" s="83" t="str">
        <f>CONCATENATE(IF(O27="","","●お届け先1"),IF(O33="","","●お届け先2"),IF(O39="","","●お届け先3"),IF(O45="","","●お届け先4"),IF(O51="","","●お届け先5"),IF(O57="","","●お届け先6"),IF(O63="","","●お届け先7"),IF(O69="","","●お届け先8"),IF(O75="","","●お届け先9"),IF(O81="","","●お届け先10"),IF(O87="","","●お届け先11"),IF(O93="","","●お届け先12"),IF(O99="","","●お届け先13"),IF(O105="","","●お届け先14"),IF(O111="","","●お届け先15"),IF(O117="","","●お届け先16"),IF(O123="","","●お届け先17"),IF(O129="","","●お届け先18"),IF(O135="","","●お届け先19"),IF(O141="","","●お届け先20"))</f>
        <v/>
      </c>
      <c r="T35" s="154"/>
      <c r="W35" s="119"/>
      <c r="X35" s="121"/>
      <c r="Y35" s="122"/>
      <c r="Z35" s="122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2:62" ht="21" customHeight="1" thickTop="1" thickBot="1">
      <c r="B36" s="274"/>
      <c r="C36" s="33" t="s">
        <v>269</v>
      </c>
      <c r="D36" s="242"/>
      <c r="E36" s="243"/>
      <c r="F36" s="243"/>
      <c r="G36" s="243"/>
      <c r="H36" s="243"/>
      <c r="I36" s="243"/>
      <c r="J36" s="244"/>
      <c r="K36" s="28" t="s">
        <v>685</v>
      </c>
      <c r="L36" s="29">
        <f>L34+L35</f>
        <v>0</v>
      </c>
      <c r="M36" s="161"/>
      <c r="N36" s="87">
        <f>IF(DATA!$H$102,L34+J34*IF($L$22&gt;0,DATA!P90,0),0)</f>
        <v>0</v>
      </c>
      <c r="O36" s="83"/>
      <c r="P36" s="83"/>
      <c r="Q36" s="83"/>
      <c r="R36" s="83" t="s">
        <v>572</v>
      </c>
      <c r="S36" s="83" t="str">
        <f>CONCATENATE(IF(O147="","","●お届け先21"),IF(O153="","","●お届け先22"),IF(O159="","","●お届け先23"),IF(O165="","","●お届け先24"),IF(O171="","","●お届け先25"),IF(O177="","","●お届け先26"),IF(O183="","","●お届け先27"),IF(O189="","","●お届け先28"),IF(O195="","","●お届け先29"),IF(O201="","","●お届け先30"),IF(O207="","","●お届け先31"),IF(O213="","","●お届け先32"),IF(O219="","","●お届け先33"),IF(O225="","","●お届け先34"),IF(O231="","","●お届け先35"),IF(O237="","","●お届け先36"),IF(O243="","","●お届け先37"),IF(O249="","","●お届け先38"),IF(O255="","","●お届け先39"),IF(O261="","","●お届け先40"))</f>
        <v/>
      </c>
      <c r="T36" s="154"/>
      <c r="W36" s="119"/>
      <c r="X36" s="121"/>
      <c r="Y36" s="122"/>
      <c r="Z36" s="122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2:62" ht="21" customHeight="1" thickTop="1" thickBot="1">
      <c r="B37" s="43" t="str">
        <f>IF(DATA!$H$102=FALSE,"",IF(AND(INPUT!D32="",INPUT!D33="",INPUT!F34="",INPUT!D35="",INPUT!D36=""),"",$S$25))</f>
        <v/>
      </c>
      <c r="C37" s="40"/>
      <c r="D37" s="39"/>
      <c r="E37" s="39"/>
      <c r="F37" s="39"/>
      <c r="G37" s="39"/>
      <c r="H37" s="39"/>
      <c r="I37" s="41"/>
      <c r="J37" s="39"/>
      <c r="K37" s="42" t="str">
        <f>IF(DATA!L102="","",INPUT!$S$26)</f>
        <v/>
      </c>
      <c r="L37" s="151" t="s">
        <v>481</v>
      </c>
      <c r="M37" s="160"/>
      <c r="N37" s="83" t="s">
        <v>606</v>
      </c>
      <c r="O37" s="83" t="str">
        <f>IF(AND(J34&gt;0,DATA!$B$102=1),$S$27,"")</f>
        <v/>
      </c>
      <c r="P37" s="83"/>
      <c r="Q37" s="83"/>
      <c r="R37" s="83" t="s">
        <v>220</v>
      </c>
      <c r="S37" s="83" t="str">
        <f>CONCATENATE(IF(O26="","","●お届け先1"),IF(O32="","","●お届け先2"),IF(O38="","","●お届け先3"),IF(O44="","","●お届け先4"),IF(O50="","","●お届け先5"),IF(O56="","","●お届け先6"),IF(O62="","","●お届け先7"),IF(O68="","","●お届け先8"),IF(O74="","","●お届け先9"),IF(O80="","","●お届け先10"),IF(O86="","","●お届け先11"),IF(O92="","","●お届け先12"),IF(O98="","","●お届け先13"),IF(O104="","","●お届け先14"),IF(O110="","","●お届け先15"),IF(O116="","","●お届け先16"),IF(O122="","","●お届け先17"),IF(O128="","","●お届け先18"),IF(O134="","","●お届け先19"),IF(O140="","","●お届け先20"))</f>
        <v/>
      </c>
      <c r="T37" s="154"/>
      <c r="W37" s="67"/>
      <c r="X37" s="121"/>
      <c r="Y37" s="122"/>
      <c r="Z37" s="122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178"/>
      <c r="BE37" s="178"/>
      <c r="BF37" s="132"/>
      <c r="BG37" s="132"/>
      <c r="BH37" s="132"/>
      <c r="BI37" s="132"/>
    </row>
    <row r="38" spans="2:62" ht="21" customHeight="1" thickTop="1" thickBot="1">
      <c r="B38" s="272">
        <v>3</v>
      </c>
      <c r="C38" s="20" t="s">
        <v>296</v>
      </c>
      <c r="D38" s="239"/>
      <c r="E38" s="240"/>
      <c r="F38" s="240"/>
      <c r="G38" s="240"/>
      <c r="H38" s="241"/>
      <c r="I38" s="98" t="s">
        <v>373</v>
      </c>
      <c r="J38" s="230"/>
      <c r="K38" s="231"/>
      <c r="L38" s="232"/>
      <c r="M38" s="160"/>
      <c r="N38" s="83" t="s">
        <v>330</v>
      </c>
      <c r="O38" s="83" t="str">
        <f>IF(AND(OR(DATA!$B$103=1,DATA!$D$103=1),J140=0,OR(ISBLANK(D38)=FALSE,ISBLANK(D39)=FALSE,ISBLANK(D40)=FALSE,ISBLANK(F40)=FALSE,ISBLANK(D41)=FALSE,ISBLANK(D42)=FALSE,DATA!$H$103)),$S$27,"")</f>
        <v/>
      </c>
      <c r="P38" s="83"/>
      <c r="Q38" s="83"/>
      <c r="R38" s="83" t="s">
        <v>460</v>
      </c>
      <c r="S38" s="83" t="str">
        <f>CONCATENATE(IF(O146="","","●お届け先21"),IF(O152="","","●お届け先22"),IF(O158="","","●お届け先23"),IF(O164="","","●お届け先24"),IF(O170="","","●お届け先25"),IF(O176="","","●お届け先26"),IF(O182="","","●お届け先27"),IF(O188="","","●お届け先28"),IF(O194="","","●お届け先29"),IF(O200="","","●お届け先30"),IF(O206="","","●お届け先31"),IF(O212="","","●お届け先32"),IF(O218="","","●お届け先33"),IF(O224="","","●お届け先34"),IF(O230="","","●お届け先35"),IF(O236="","","●お届け先36"),IF(O242="","","●お届け先37"),IF(O248="","","●お届け先38"),IF(O254="","","●お届け先39"),IF(O260="","","●お届け先40"))</f>
        <v/>
      </c>
      <c r="T38" s="154"/>
      <c r="W38" s="67"/>
      <c r="X38" s="121"/>
      <c r="Y38" s="122"/>
      <c r="Z38" s="122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178"/>
      <c r="BE38" s="178"/>
      <c r="BF38" s="132"/>
      <c r="BG38" s="132"/>
      <c r="BH38" s="132"/>
      <c r="BI38" s="132"/>
    </row>
    <row r="39" spans="2:62" ht="21" customHeight="1" thickTop="1" thickBot="1">
      <c r="B39" s="273"/>
      <c r="C39" s="21" t="s">
        <v>684</v>
      </c>
      <c r="D39" s="236"/>
      <c r="E39" s="237"/>
      <c r="F39" s="237"/>
      <c r="G39" s="237"/>
      <c r="H39" s="238"/>
      <c r="I39" s="22" t="s">
        <v>113</v>
      </c>
      <c r="J39" s="233"/>
      <c r="K39" s="234"/>
      <c r="L39" s="235"/>
      <c r="M39" s="83"/>
      <c r="N39" s="83" t="s">
        <v>613</v>
      </c>
      <c r="O39" s="83" t="str">
        <f>IF(AND(J40&gt;0,DATA!$H$103=FALSE,OR(D38="",D39="",D40="",F40="",D41="")),$S$28,"")</f>
        <v/>
      </c>
      <c r="P39" s="83"/>
      <c r="Q39" s="83"/>
      <c r="R39" s="83"/>
      <c r="S39" s="83"/>
      <c r="T39" s="154"/>
      <c r="W39" s="67"/>
      <c r="X39" s="121"/>
      <c r="Y39" s="122"/>
      <c r="Z39" s="122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 s="178"/>
      <c r="BE39" s="178"/>
      <c r="BF39" s="132"/>
      <c r="BG39" s="132"/>
      <c r="BH39" s="132"/>
      <c r="BI39" s="132"/>
    </row>
    <row r="40" spans="2:62" ht="21" customHeight="1" thickTop="1" thickBot="1">
      <c r="B40" s="273"/>
      <c r="C40" s="21" t="s">
        <v>565</v>
      </c>
      <c r="D40" s="69"/>
      <c r="E40" s="23" t="s">
        <v>393</v>
      </c>
      <c r="F40" s="236"/>
      <c r="G40" s="237"/>
      <c r="H40" s="238"/>
      <c r="I40" s="22" t="s">
        <v>555</v>
      </c>
      <c r="J40" s="75">
        <v>0</v>
      </c>
      <c r="K40" s="24" t="s">
        <v>135</v>
      </c>
      <c r="L40" s="25">
        <f>DATA!$F$103*INPUT!J40</f>
        <v>0</v>
      </c>
      <c r="M40" s="83"/>
      <c r="N40" s="83" t="s">
        <v>440</v>
      </c>
      <c r="O40" s="83"/>
      <c r="P40" s="83"/>
      <c r="Q40" s="83"/>
      <c r="R40" s="83"/>
      <c r="S40" s="83"/>
      <c r="T40" s="154"/>
      <c r="W40" s="67"/>
      <c r="X40" s="121"/>
      <c r="Y40" s="122"/>
      <c r="Z40" s="122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 s="178"/>
      <c r="BE40" s="178"/>
      <c r="BF40" s="132"/>
      <c r="BG40" s="132"/>
      <c r="BH40" s="132"/>
      <c r="BI40" s="132"/>
    </row>
    <row r="41" spans="2:62" ht="21" customHeight="1" thickTop="1" thickBot="1">
      <c r="B41" s="273"/>
      <c r="C41" s="21" t="s">
        <v>383</v>
      </c>
      <c r="D41" s="236"/>
      <c r="E41" s="237"/>
      <c r="F41" s="237"/>
      <c r="G41" s="237"/>
      <c r="H41" s="237"/>
      <c r="I41" s="237"/>
      <c r="J41" s="238"/>
      <c r="K41" s="26" t="s">
        <v>459</v>
      </c>
      <c r="L41" s="27">
        <f>IF(L40&gt;9999,0,IF(N42=0,IF(L40=0,0,660),IF($N$25&gt;9999,0,IF(DATA!$J$103&gt;1,0,660))))</f>
        <v>0</v>
      </c>
      <c r="M41" s="123"/>
      <c r="N41" s="83" t="s">
        <v>710</v>
      </c>
      <c r="O41" s="83"/>
      <c r="P41" s="83"/>
      <c r="Q41" s="83"/>
      <c r="R41" s="83"/>
      <c r="S41" s="83"/>
      <c r="T41" s="154"/>
      <c r="W41" s="60"/>
      <c r="X41" s="121"/>
      <c r="Y41" s="122"/>
      <c r="Z41" s="122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 s="178"/>
      <c r="BE41" s="178"/>
      <c r="BF41" s="132"/>
      <c r="BG41" s="132"/>
      <c r="BH41" s="132"/>
      <c r="BI41" s="132"/>
    </row>
    <row r="42" spans="2:62" ht="21" customHeight="1" thickTop="1" thickBot="1">
      <c r="B42" s="274"/>
      <c r="C42" s="33" t="s">
        <v>269</v>
      </c>
      <c r="D42" s="242"/>
      <c r="E42" s="243"/>
      <c r="F42" s="243"/>
      <c r="G42" s="243"/>
      <c r="H42" s="243"/>
      <c r="I42" s="243"/>
      <c r="J42" s="244"/>
      <c r="K42" s="28" t="s">
        <v>685</v>
      </c>
      <c r="L42" s="29">
        <f>L40+L41</f>
        <v>0</v>
      </c>
      <c r="M42" s="123"/>
      <c r="N42" s="87">
        <f>IF(DATA!$H$103,L40+J40*IF($L$22&gt;0,DATA!P90,0),0)</f>
        <v>0</v>
      </c>
      <c r="O42" s="83"/>
      <c r="P42" s="83"/>
      <c r="Q42" s="83"/>
      <c r="R42" s="83"/>
      <c r="S42" s="83"/>
      <c r="T42" s="154"/>
      <c r="W42" s="67"/>
      <c r="X42" s="121"/>
      <c r="Y42" s="122"/>
      <c r="Z42" s="12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 s="178"/>
      <c r="BE42" s="178"/>
      <c r="BF42" s="132"/>
      <c r="BG42" s="132"/>
      <c r="BH42" s="132"/>
      <c r="BI42" s="132"/>
    </row>
    <row r="43" spans="2:62" ht="21" customHeight="1" thickTop="1" thickBot="1">
      <c r="B43" s="43" t="str">
        <f>IF(DATA!$H$103=FALSE,"",IF(AND(INPUT!D38="",INPUT!D39="",INPUT!F40="",INPUT!D41="",INPUT!D42=""),"",$S$25))</f>
        <v/>
      </c>
      <c r="C43" s="40"/>
      <c r="D43" s="39"/>
      <c r="E43" s="39"/>
      <c r="F43" s="39"/>
      <c r="G43" s="39"/>
      <c r="H43" s="39"/>
      <c r="I43" s="41"/>
      <c r="J43" s="39"/>
      <c r="K43" s="42" t="str">
        <f>IF(DATA!L103="","",INPUT!$S$26)</f>
        <v/>
      </c>
      <c r="L43" s="151" t="s">
        <v>481</v>
      </c>
      <c r="M43" s="83"/>
      <c r="N43" s="83" t="s">
        <v>606</v>
      </c>
      <c r="O43" s="83" t="str">
        <f>IF(AND(J40&gt;0,DATA!$B$103=1),$S$27,"")</f>
        <v/>
      </c>
      <c r="P43" s="83"/>
      <c r="Q43" s="83"/>
      <c r="R43" s="83"/>
      <c r="S43" s="83"/>
      <c r="T43" s="154"/>
      <c r="W43" s="67"/>
      <c r="X43" s="121"/>
      <c r="Y43" s="122"/>
      <c r="Z43" s="122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 s="178"/>
      <c r="BE43" s="178"/>
      <c r="BF43" s="132"/>
      <c r="BG43" s="132"/>
      <c r="BH43" s="132"/>
      <c r="BI43" s="132"/>
    </row>
    <row r="44" spans="2:62" ht="21" customHeight="1" thickTop="1" thickBot="1">
      <c r="B44" s="272">
        <v>4</v>
      </c>
      <c r="C44" s="20" t="s">
        <v>296</v>
      </c>
      <c r="D44" s="239"/>
      <c r="E44" s="240"/>
      <c r="F44" s="240"/>
      <c r="G44" s="240"/>
      <c r="H44" s="241"/>
      <c r="I44" s="98" t="s">
        <v>373</v>
      </c>
      <c r="J44" s="230"/>
      <c r="K44" s="231"/>
      <c r="L44" s="232"/>
      <c r="M44" s="83"/>
      <c r="N44" s="83" t="s">
        <v>330</v>
      </c>
      <c r="O44" s="83" t="str">
        <f>IF(AND(OR(DATA!$B$104=1,DATA!$D$104=1),J146=0,OR(ISBLANK(D44)=FALSE,ISBLANK(D45)=FALSE,ISBLANK(D46)=FALSE,ISBLANK(F46)=FALSE,ISBLANK(D47)=FALSE,ISBLANK(D48)=FALSE,DATA!$H$104)),$S$27,"")</f>
        <v/>
      </c>
      <c r="T44" s="79"/>
      <c r="W44" s="67"/>
      <c r="X44" s="121"/>
      <c r="Y44" s="122"/>
      <c r="Z44" s="122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 s="178"/>
      <c r="BE44" s="178"/>
      <c r="BF44" s="132"/>
      <c r="BG44" s="132"/>
      <c r="BH44" s="132"/>
      <c r="BI44" s="132"/>
    </row>
    <row r="45" spans="2:62" ht="21" customHeight="1" thickTop="1" thickBot="1">
      <c r="B45" s="273"/>
      <c r="C45" s="21" t="s">
        <v>684</v>
      </c>
      <c r="D45" s="236"/>
      <c r="E45" s="237"/>
      <c r="F45" s="237"/>
      <c r="G45" s="237"/>
      <c r="H45" s="238"/>
      <c r="I45" s="22" t="s">
        <v>113</v>
      </c>
      <c r="J45" s="233"/>
      <c r="K45" s="234"/>
      <c r="L45" s="235"/>
      <c r="M45" s="83"/>
      <c r="N45" s="83" t="s">
        <v>613</v>
      </c>
      <c r="O45" s="83" t="str">
        <f>IF(AND(J46&gt;0,DATA!$H$104=FALSE,OR(D44="",D45="",D46="",F46="",D47="")),$S$28,"")</f>
        <v/>
      </c>
      <c r="T45" s="79"/>
      <c r="W45" s="60"/>
      <c r="X45" s="121"/>
      <c r="Y45" s="122"/>
      <c r="Z45" s="122"/>
      <c r="AQ45" s="178"/>
      <c r="AR45" s="178"/>
      <c r="AS45" s="178"/>
      <c r="AT45" s="178"/>
      <c r="AU45" s="178"/>
      <c r="AV45" s="132"/>
      <c r="AW45" s="179"/>
      <c r="AX45" s="179"/>
      <c r="AY45" s="179"/>
      <c r="AZ45" s="179"/>
      <c r="BA45"/>
      <c r="BB45"/>
      <c r="BC45"/>
      <c r="BD45" s="178"/>
      <c r="BE45" s="178"/>
      <c r="BF45" s="132"/>
      <c r="BG45" s="132"/>
      <c r="BH45" s="132"/>
      <c r="BI45" s="132"/>
    </row>
    <row r="46" spans="2:62" ht="21" customHeight="1" thickTop="1" thickBot="1">
      <c r="B46" s="273"/>
      <c r="C46" s="21" t="s">
        <v>565</v>
      </c>
      <c r="D46" s="69"/>
      <c r="E46" s="23" t="s">
        <v>393</v>
      </c>
      <c r="F46" s="236"/>
      <c r="G46" s="237"/>
      <c r="H46" s="238"/>
      <c r="I46" s="22" t="s">
        <v>555</v>
      </c>
      <c r="J46" s="75">
        <v>0</v>
      </c>
      <c r="K46" s="24" t="s">
        <v>135</v>
      </c>
      <c r="L46" s="25">
        <f>DATA!$F$104*INPUT!J46</f>
        <v>0</v>
      </c>
      <c r="M46" s="83"/>
      <c r="N46" s="83" t="s">
        <v>440</v>
      </c>
      <c r="T46" s="79"/>
      <c r="W46" s="67"/>
      <c r="X46" s="121"/>
      <c r="Y46" s="122"/>
      <c r="Z46" s="122"/>
      <c r="AQ46" s="178"/>
      <c r="AR46" s="178"/>
      <c r="AS46" s="178"/>
      <c r="AT46" s="178"/>
      <c r="AU46" s="178"/>
      <c r="AV46" s="132"/>
      <c r="AW46" s="179"/>
      <c r="AX46" s="179"/>
      <c r="AY46" s="179"/>
      <c r="AZ46" s="179"/>
      <c r="BA46"/>
      <c r="BB46"/>
      <c r="BC46"/>
      <c r="BD46" s="178"/>
      <c r="BE46" s="178"/>
      <c r="BF46" s="132"/>
      <c r="BG46" s="132"/>
      <c r="BH46" s="132"/>
      <c r="BI46" s="132"/>
    </row>
    <row r="47" spans="2:62" ht="21" customHeight="1" thickTop="1" thickBot="1">
      <c r="B47" s="273"/>
      <c r="C47" s="21" t="s">
        <v>383</v>
      </c>
      <c r="D47" s="236"/>
      <c r="E47" s="237"/>
      <c r="F47" s="237"/>
      <c r="G47" s="237"/>
      <c r="H47" s="237"/>
      <c r="I47" s="237"/>
      <c r="J47" s="238"/>
      <c r="K47" s="26" t="s">
        <v>459</v>
      </c>
      <c r="L47" s="27">
        <f>IF(L46&gt;9999,0,IF(N48=0,IF(L46=0,0,660),IF($N$25&gt;9999,0,IF(DATA!$J$104&gt;1,0,660))))</f>
        <v>0</v>
      </c>
      <c r="M47" s="123"/>
      <c r="N47" s="83" t="s">
        <v>710</v>
      </c>
      <c r="T47" s="79"/>
      <c r="W47" s="67"/>
      <c r="X47" s="121"/>
      <c r="Y47" s="122"/>
      <c r="Z47" s="122"/>
      <c r="AQ47" s="178"/>
      <c r="AR47" s="178"/>
      <c r="AS47" s="178"/>
      <c r="AT47" s="178"/>
      <c r="AU47" s="178"/>
      <c r="AV47" s="132"/>
      <c r="AW47" s="179"/>
      <c r="AX47" s="179"/>
      <c r="AY47" s="179"/>
      <c r="AZ47" s="179"/>
      <c r="BA47"/>
      <c r="BB47"/>
      <c r="BC47"/>
      <c r="BD47" s="178"/>
      <c r="BE47" s="178"/>
      <c r="BF47" s="132"/>
      <c r="BG47" s="132"/>
      <c r="BH47" s="132"/>
      <c r="BI47" s="132"/>
    </row>
    <row r="48" spans="2:62" ht="21" customHeight="1" thickTop="1" thickBot="1">
      <c r="B48" s="274"/>
      <c r="C48" s="33" t="s">
        <v>269</v>
      </c>
      <c r="D48" s="242"/>
      <c r="E48" s="243"/>
      <c r="F48" s="243"/>
      <c r="G48" s="243"/>
      <c r="H48" s="243"/>
      <c r="I48" s="243"/>
      <c r="J48" s="244"/>
      <c r="K48" s="28" t="s">
        <v>685</v>
      </c>
      <c r="L48" s="29">
        <f>L46+L47</f>
        <v>0</v>
      </c>
      <c r="M48" s="123"/>
      <c r="N48" s="87">
        <f>IF(DATA!$H$104,L46+J46*IF($L$22&gt;0,DATA!P90,0),0)</f>
        <v>0</v>
      </c>
      <c r="T48" s="79"/>
      <c r="W48" s="67"/>
      <c r="X48" s="121"/>
      <c r="Y48" s="122"/>
      <c r="Z48" s="122"/>
      <c r="AQ48" s="178"/>
      <c r="AR48" s="178"/>
      <c r="AS48" s="178"/>
      <c r="AT48" s="178"/>
      <c r="AU48" s="178"/>
      <c r="AV48" s="132"/>
      <c r="AW48" s="179"/>
      <c r="AX48" s="179"/>
      <c r="AY48" s="179"/>
      <c r="AZ48" s="179"/>
      <c r="BA48"/>
      <c r="BB48"/>
      <c r="BC48"/>
      <c r="BD48" s="178"/>
      <c r="BE48" s="178"/>
      <c r="BF48" s="132"/>
      <c r="BG48" s="132"/>
      <c r="BH48" s="132"/>
      <c r="BI48" s="132"/>
    </row>
    <row r="49" spans="2:61" ht="21" customHeight="1" thickTop="1" thickBot="1">
      <c r="B49" s="43" t="str">
        <f>IF(DATA!$H$104=FALSE,"",IF(AND(INPUT!D44="",INPUT!D45="",INPUT!F46="",INPUT!D47="",INPUT!D48=""),"",$S$25))</f>
        <v/>
      </c>
      <c r="C49" s="40"/>
      <c r="D49" s="39"/>
      <c r="E49" s="39"/>
      <c r="F49" s="39"/>
      <c r="G49" s="39"/>
      <c r="H49" s="39"/>
      <c r="I49" s="41"/>
      <c r="J49" s="39"/>
      <c r="K49" s="42" t="str">
        <f>IF(DATA!L104="","",INPUT!$S$26)</f>
        <v/>
      </c>
      <c r="L49" s="151" t="s">
        <v>481</v>
      </c>
      <c r="M49" s="83"/>
      <c r="N49" s="83" t="s">
        <v>606</v>
      </c>
      <c r="O49" s="83" t="str">
        <f>IF(AND(J46&gt;0,DATA!$B$104=1),$S$27,"")</f>
        <v/>
      </c>
      <c r="T49" s="79"/>
      <c r="W49" s="67"/>
      <c r="X49" s="121"/>
      <c r="Y49" s="122"/>
      <c r="Z49" s="137"/>
      <c r="AQ49" s="178"/>
      <c r="AR49" s="178"/>
      <c r="AS49" s="178"/>
      <c r="AT49" s="178"/>
      <c r="AU49" s="178"/>
      <c r="AV49" s="132"/>
      <c r="AW49" s="179"/>
      <c r="AX49" s="179"/>
      <c r="AY49" s="179"/>
      <c r="AZ49" s="179"/>
      <c r="BA49"/>
      <c r="BB49"/>
      <c r="BC49"/>
      <c r="BD49" s="178"/>
      <c r="BE49" s="178"/>
      <c r="BF49" s="132"/>
      <c r="BG49" s="132"/>
      <c r="BH49" s="132"/>
      <c r="BI49" s="132"/>
    </row>
    <row r="50" spans="2:61" ht="21" customHeight="1" thickTop="1" thickBot="1">
      <c r="B50" s="272">
        <v>5</v>
      </c>
      <c r="C50" s="20" t="s">
        <v>296</v>
      </c>
      <c r="D50" s="239"/>
      <c r="E50" s="240"/>
      <c r="F50" s="240"/>
      <c r="G50" s="240"/>
      <c r="H50" s="241"/>
      <c r="I50" s="98" t="s">
        <v>373</v>
      </c>
      <c r="J50" s="230"/>
      <c r="K50" s="231"/>
      <c r="L50" s="232"/>
      <c r="M50" s="83"/>
      <c r="N50" s="83" t="s">
        <v>330</v>
      </c>
      <c r="O50" s="83" t="str">
        <f>IF(AND(OR(DATA!$B$105=1,DATA!$D$105=1),J152=0,OR(ISBLANK(D50)=FALSE,ISBLANK(D51)=FALSE,ISBLANK(D52)=FALSE,ISBLANK(F52)=FALSE,ISBLANK(D53)=FALSE,ISBLANK(D54)=FALSE,DATA!$H$105)),$S$27,"")</f>
        <v/>
      </c>
      <c r="T50" s="79"/>
      <c r="W50" s="67"/>
      <c r="X50" s="121"/>
      <c r="Y50" s="122"/>
      <c r="Z50" s="137"/>
      <c r="AQ50" s="178"/>
      <c r="AR50" s="178"/>
      <c r="AS50" s="178"/>
      <c r="AT50" s="178"/>
      <c r="AU50" s="178"/>
      <c r="AV50" s="132"/>
      <c r="AW50" s="179"/>
      <c r="AX50" s="179"/>
      <c r="AY50" s="179"/>
      <c r="AZ50" s="179"/>
      <c r="BA50"/>
      <c r="BB50"/>
      <c r="BC50"/>
      <c r="BD50" s="178"/>
      <c r="BE50" s="178"/>
      <c r="BF50" s="132"/>
      <c r="BG50" s="132"/>
      <c r="BH50" s="132"/>
      <c r="BI50" s="132"/>
    </row>
    <row r="51" spans="2:61" ht="21" customHeight="1" thickTop="1" thickBot="1">
      <c r="B51" s="273"/>
      <c r="C51" s="21" t="s">
        <v>684</v>
      </c>
      <c r="D51" s="236"/>
      <c r="E51" s="237"/>
      <c r="F51" s="237"/>
      <c r="G51" s="237"/>
      <c r="H51" s="238"/>
      <c r="I51" s="22" t="s">
        <v>113</v>
      </c>
      <c r="J51" s="233"/>
      <c r="K51" s="234"/>
      <c r="L51" s="235"/>
      <c r="M51" s="83"/>
      <c r="N51" s="83" t="s">
        <v>613</v>
      </c>
      <c r="O51" s="83" t="str">
        <f>IF(AND(J52&gt;0,DATA!$H$105=FALSE,OR(D50="",D51="",D52="",F52="",D53="")),$S$28,"")</f>
        <v/>
      </c>
      <c r="T51" s="79"/>
      <c r="W51" s="67"/>
      <c r="X51" s="121"/>
      <c r="Y51" s="122"/>
      <c r="Z51" s="137"/>
      <c r="AW51"/>
      <c r="AX51"/>
      <c r="AY51"/>
      <c r="AZ51"/>
      <c r="BA51"/>
      <c r="BB51"/>
      <c r="BC51"/>
      <c r="BD51" s="178"/>
      <c r="BE51" s="178"/>
      <c r="BF51" s="132"/>
      <c r="BG51" s="132"/>
      <c r="BH51" s="132"/>
      <c r="BI51" s="132"/>
    </row>
    <row r="52" spans="2:61" ht="21" customHeight="1" thickTop="1" thickBot="1">
      <c r="B52" s="273"/>
      <c r="C52" s="21" t="s">
        <v>565</v>
      </c>
      <c r="D52" s="69"/>
      <c r="E52" s="23" t="s">
        <v>393</v>
      </c>
      <c r="F52" s="236"/>
      <c r="G52" s="237"/>
      <c r="H52" s="238"/>
      <c r="I52" s="22" t="s">
        <v>555</v>
      </c>
      <c r="J52" s="75">
        <v>0</v>
      </c>
      <c r="K52" s="24" t="s">
        <v>135</v>
      </c>
      <c r="L52" s="25">
        <f>DATA!$F$105*INPUT!J52</f>
        <v>0</v>
      </c>
      <c r="M52" s="83"/>
      <c r="N52" s="83" t="s">
        <v>440</v>
      </c>
      <c r="T52" s="79"/>
      <c r="W52" s="60"/>
      <c r="X52" s="121"/>
      <c r="Y52" s="122"/>
      <c r="Z52" s="137"/>
      <c r="AW52"/>
      <c r="AX52"/>
      <c r="AY52"/>
      <c r="AZ52"/>
      <c r="BA52"/>
      <c r="BB52"/>
      <c r="BC52"/>
      <c r="BD52" s="178"/>
      <c r="BE52" s="178"/>
      <c r="BF52" s="132"/>
      <c r="BG52" s="132"/>
      <c r="BH52" s="132"/>
      <c r="BI52" s="132"/>
    </row>
    <row r="53" spans="2:61" ht="21" customHeight="1" thickTop="1" thickBot="1">
      <c r="B53" s="273"/>
      <c r="C53" s="21" t="s">
        <v>383</v>
      </c>
      <c r="D53" s="236"/>
      <c r="E53" s="237"/>
      <c r="F53" s="237"/>
      <c r="G53" s="237"/>
      <c r="H53" s="237"/>
      <c r="I53" s="237"/>
      <c r="J53" s="238"/>
      <c r="K53" s="26" t="s">
        <v>459</v>
      </c>
      <c r="L53" s="27">
        <f>IF(L52&gt;9999,0,IF(N54=0,IF(L52=0,0,660),IF($N$25&gt;9999,0,IF(DATA!$J$105&gt;1,0,660))))</f>
        <v>0</v>
      </c>
      <c r="M53" s="123"/>
      <c r="N53" s="83" t="s">
        <v>710</v>
      </c>
      <c r="T53" s="79"/>
      <c r="W53" s="60"/>
      <c r="X53" s="121"/>
      <c r="Y53" s="122"/>
      <c r="Z53" s="137"/>
      <c r="AW53"/>
      <c r="AX53"/>
      <c r="AY53"/>
      <c r="AZ53"/>
      <c r="BA53"/>
      <c r="BB53"/>
      <c r="BC53"/>
      <c r="BD53" s="178"/>
      <c r="BE53" s="178"/>
      <c r="BF53" s="132"/>
      <c r="BG53" s="132"/>
      <c r="BH53" s="132"/>
      <c r="BI53" s="132"/>
    </row>
    <row r="54" spans="2:61" ht="21" customHeight="1" thickTop="1" thickBot="1">
      <c r="B54" s="274"/>
      <c r="C54" s="33" t="s">
        <v>269</v>
      </c>
      <c r="D54" s="242"/>
      <c r="E54" s="243"/>
      <c r="F54" s="243"/>
      <c r="G54" s="243"/>
      <c r="H54" s="243"/>
      <c r="I54" s="243"/>
      <c r="J54" s="244"/>
      <c r="K54" s="28" t="s">
        <v>685</v>
      </c>
      <c r="L54" s="29">
        <f>L52+L53</f>
        <v>0</v>
      </c>
      <c r="M54" s="123"/>
      <c r="N54" s="87">
        <f>IF(DATA!$H$105,L52+J52*IF($L$22&gt;0,DATA!P90,0),0)</f>
        <v>0</v>
      </c>
      <c r="T54" s="79"/>
      <c r="X54" s="121"/>
      <c r="Y54" s="122"/>
      <c r="Z54" s="137"/>
    </row>
    <row r="55" spans="2:61" ht="21" customHeight="1" thickTop="1" thickBot="1">
      <c r="B55" s="43" t="str">
        <f>IF(DATA!$H$105=FALSE,"",IF(AND(INPUT!D50="",INPUT!D51="",INPUT!F52="",INPUT!D53="",INPUT!D54=""),"",$S$25))</f>
        <v/>
      </c>
      <c r="C55" s="40"/>
      <c r="D55" s="39"/>
      <c r="E55" s="39"/>
      <c r="F55" s="39"/>
      <c r="G55" s="39"/>
      <c r="H55" s="39"/>
      <c r="I55" s="41"/>
      <c r="J55" s="39"/>
      <c r="K55" s="42" t="str">
        <f>IF(DATA!L105="","",INPUT!$S$26)</f>
        <v/>
      </c>
      <c r="L55" s="151" t="s">
        <v>481</v>
      </c>
      <c r="M55" s="83"/>
      <c r="N55" s="83" t="s">
        <v>606</v>
      </c>
      <c r="O55" s="83" t="str">
        <f>IF(AND(J52&gt;0,DATA!$B$105=1),$S$27,"")</f>
        <v/>
      </c>
      <c r="T55" s="79"/>
      <c r="X55" s="121"/>
      <c r="Y55" s="122"/>
      <c r="Z55" s="137"/>
    </row>
    <row r="56" spans="2:61" ht="21" customHeight="1">
      <c r="B56" s="272">
        <v>6</v>
      </c>
      <c r="C56" s="20" t="s">
        <v>296</v>
      </c>
      <c r="D56" s="239"/>
      <c r="E56" s="240"/>
      <c r="F56" s="240"/>
      <c r="G56" s="240"/>
      <c r="H56" s="241"/>
      <c r="I56" s="98" t="s">
        <v>373</v>
      </c>
      <c r="J56" s="230"/>
      <c r="K56" s="231"/>
      <c r="L56" s="232"/>
      <c r="M56" s="83"/>
      <c r="N56" s="83" t="s">
        <v>330</v>
      </c>
      <c r="O56" s="83" t="str">
        <f>IF(AND(OR(DATA!$B$106=1,DATA!$D$106=1),J158=0,OR(ISBLANK(D56)=FALSE,ISBLANK(D57)=FALSE,ISBLANK(D58)=FALSE,ISBLANK(F58)=FALSE,ISBLANK(D59)=FALSE,ISBLANK(D60)=FALSE,DATA!$H$106)),$S$27,"")</f>
        <v/>
      </c>
      <c r="X56" s="121"/>
      <c r="Y56" s="122"/>
      <c r="Z56" s="137"/>
    </row>
    <row r="57" spans="2:61" ht="21" customHeight="1" thickBot="1">
      <c r="B57" s="273"/>
      <c r="C57" s="21" t="s">
        <v>684</v>
      </c>
      <c r="D57" s="236"/>
      <c r="E57" s="237"/>
      <c r="F57" s="237"/>
      <c r="G57" s="237"/>
      <c r="H57" s="238"/>
      <c r="I57" s="22" t="s">
        <v>113</v>
      </c>
      <c r="J57" s="233"/>
      <c r="K57" s="234"/>
      <c r="L57" s="235"/>
      <c r="M57" s="83"/>
      <c r="N57" s="83" t="s">
        <v>613</v>
      </c>
      <c r="O57" s="83" t="str">
        <f>IF(AND(J58&gt;0,DATA!$H$106=FALSE,OR(D56="",D57="",D58="",F58="",D59="")),$S$28,"")</f>
        <v/>
      </c>
      <c r="X57" s="121"/>
      <c r="Y57" s="122"/>
      <c r="Z57" s="137"/>
    </row>
    <row r="58" spans="2:61" ht="21" customHeight="1" thickTop="1" thickBot="1">
      <c r="B58" s="273"/>
      <c r="C58" s="21" t="s">
        <v>565</v>
      </c>
      <c r="D58" s="69"/>
      <c r="E58" s="70" t="s">
        <v>393</v>
      </c>
      <c r="F58" s="236"/>
      <c r="G58" s="237"/>
      <c r="H58" s="238"/>
      <c r="I58" s="22" t="s">
        <v>555</v>
      </c>
      <c r="J58" s="75">
        <v>0</v>
      </c>
      <c r="K58" s="24" t="s">
        <v>135</v>
      </c>
      <c r="L58" s="25">
        <f>DATA!$F$106*INPUT!J58</f>
        <v>0</v>
      </c>
      <c r="M58" s="83"/>
      <c r="N58" s="83" t="s">
        <v>440</v>
      </c>
      <c r="T58" s="79"/>
      <c r="X58" s="121"/>
      <c r="Y58" s="122"/>
      <c r="Z58" s="137"/>
    </row>
    <row r="59" spans="2:61" ht="21" customHeight="1" thickTop="1" thickBot="1">
      <c r="B59" s="273"/>
      <c r="C59" s="21" t="s">
        <v>383</v>
      </c>
      <c r="D59" s="236"/>
      <c r="E59" s="237"/>
      <c r="F59" s="237"/>
      <c r="G59" s="237"/>
      <c r="H59" s="237"/>
      <c r="I59" s="237"/>
      <c r="J59" s="238"/>
      <c r="K59" s="26" t="s">
        <v>459</v>
      </c>
      <c r="L59" s="27">
        <f>IF(L58&gt;9999,0,IF(N60=0,IF(L58=0,0,660),IF($N$25&gt;9999,0,IF(DATA!$J$106&gt;1,0,660))))</f>
        <v>0</v>
      </c>
      <c r="M59" s="123"/>
      <c r="N59" s="83" t="s">
        <v>710</v>
      </c>
      <c r="T59" s="79"/>
      <c r="X59" s="121"/>
      <c r="Y59" s="122"/>
      <c r="Z59" s="137"/>
    </row>
    <row r="60" spans="2:61" ht="21" customHeight="1" thickBot="1">
      <c r="B60" s="274"/>
      <c r="C60" s="33" t="s">
        <v>269</v>
      </c>
      <c r="D60" s="242"/>
      <c r="E60" s="243"/>
      <c r="F60" s="243"/>
      <c r="G60" s="243"/>
      <c r="H60" s="243"/>
      <c r="I60" s="243"/>
      <c r="J60" s="244"/>
      <c r="K60" s="28" t="s">
        <v>685</v>
      </c>
      <c r="L60" s="29">
        <f>L58+L59</f>
        <v>0</v>
      </c>
      <c r="M60" s="123"/>
      <c r="N60" s="87">
        <f>IF(DATA!$H$106,L58+J58*IF($L$22&gt;0,DATA!P90,0),0)</f>
        <v>0</v>
      </c>
      <c r="V60" s="57"/>
      <c r="W60" s="80"/>
      <c r="X60" s="121"/>
      <c r="Y60" s="122"/>
      <c r="Z60" s="137"/>
    </row>
    <row r="61" spans="2:61" ht="21" customHeight="1" thickTop="1" thickBot="1">
      <c r="B61" s="43" t="str">
        <f>IF(DATA!$H$106=FALSE,"",IF(AND(INPUT!D56="",INPUT!D57="",INPUT!F58="",INPUT!D59="",INPUT!D60=""),"",$S$25))</f>
        <v/>
      </c>
      <c r="C61" s="40"/>
      <c r="D61" s="39"/>
      <c r="E61" s="39"/>
      <c r="F61" s="39"/>
      <c r="G61" s="39"/>
      <c r="H61" s="39"/>
      <c r="I61" s="41"/>
      <c r="J61" s="39"/>
      <c r="K61" s="42" t="str">
        <f>IF(DATA!L106="","",INPUT!$S$26)</f>
        <v/>
      </c>
      <c r="L61" s="151" t="s">
        <v>481</v>
      </c>
      <c r="M61" s="83"/>
      <c r="N61" s="83" t="s">
        <v>606</v>
      </c>
      <c r="O61" s="83" t="str">
        <f>IF(AND(J58&gt;0,DATA!$B$106=1),$S$27,"")</f>
        <v/>
      </c>
      <c r="U61" s="307" t="s">
        <v>658</v>
      </c>
      <c r="V61" s="359"/>
      <c r="X61" s="121"/>
      <c r="Y61" s="122"/>
      <c r="Z61" s="137"/>
    </row>
    <row r="62" spans="2:61" ht="21" customHeight="1" thickBot="1">
      <c r="B62" s="272">
        <v>7</v>
      </c>
      <c r="C62" s="20" t="s">
        <v>296</v>
      </c>
      <c r="D62" s="239"/>
      <c r="E62" s="240"/>
      <c r="F62" s="240"/>
      <c r="G62" s="240"/>
      <c r="H62" s="241"/>
      <c r="I62" s="98" t="s">
        <v>373</v>
      </c>
      <c r="J62" s="230"/>
      <c r="K62" s="231"/>
      <c r="L62" s="232"/>
      <c r="M62" s="83"/>
      <c r="N62" s="83" t="s">
        <v>330</v>
      </c>
      <c r="O62" s="83" t="str">
        <f>IF(AND(OR(DATA!$B$107=1,DATA!$D$107=1),J164=0,OR(ISBLANK(D62)=FALSE,ISBLANK(D63)=FALSE,ISBLANK(D64)=FALSE,ISBLANK(F64)=FALSE,ISBLANK(D65)=FALSE,ISBLANK(D66)=FALSE,DATA!$H$107)),$S$27,"")</f>
        <v/>
      </c>
      <c r="U62" s="360"/>
      <c r="V62" s="361"/>
      <c r="X62" s="121"/>
      <c r="Y62" s="122"/>
      <c r="Z62" s="137"/>
    </row>
    <row r="63" spans="2:61" ht="21" customHeight="1" thickTop="1" thickBot="1">
      <c r="B63" s="273"/>
      <c r="C63" s="21" t="s">
        <v>684</v>
      </c>
      <c r="D63" s="236"/>
      <c r="E63" s="237"/>
      <c r="F63" s="237"/>
      <c r="G63" s="237"/>
      <c r="H63" s="238"/>
      <c r="I63" s="22" t="s">
        <v>113</v>
      </c>
      <c r="J63" s="233"/>
      <c r="K63" s="234"/>
      <c r="L63" s="235"/>
      <c r="M63" s="83"/>
      <c r="N63" s="83" t="s">
        <v>613</v>
      </c>
      <c r="O63" s="83" t="str">
        <f>IF(AND(J64&gt;0,DATA!$H$107=FALSE,OR(D62="",D63="",D64="",F64="",D65="")),$S$28,"")</f>
        <v/>
      </c>
      <c r="U63" s="66" t="s">
        <v>155</v>
      </c>
      <c r="V63" s="66" t="s">
        <v>230</v>
      </c>
      <c r="X63" s="121"/>
      <c r="Y63" s="122"/>
      <c r="Z63" s="137"/>
    </row>
    <row r="64" spans="2:61" ht="21" customHeight="1" thickTop="1" thickBot="1">
      <c r="B64" s="273"/>
      <c r="C64" s="21" t="s">
        <v>565</v>
      </c>
      <c r="D64" s="69"/>
      <c r="E64" s="23" t="s">
        <v>393</v>
      </c>
      <c r="F64" s="236"/>
      <c r="G64" s="237"/>
      <c r="H64" s="238"/>
      <c r="I64" s="22" t="s">
        <v>555</v>
      </c>
      <c r="J64" s="75">
        <v>0</v>
      </c>
      <c r="K64" s="24" t="s">
        <v>135</v>
      </c>
      <c r="L64" s="25">
        <f>DATA!$F$107*INPUT!J64</f>
        <v>0</v>
      </c>
      <c r="M64" s="83"/>
      <c r="N64" s="83" t="s">
        <v>440</v>
      </c>
      <c r="U64" s="136" t="s">
        <v>644</v>
      </c>
      <c r="V64" s="65" t="s">
        <v>1058</v>
      </c>
      <c r="X64" s="121"/>
      <c r="Y64" s="122"/>
      <c r="Z64" s="137"/>
    </row>
    <row r="65" spans="2:26" ht="21" customHeight="1" thickTop="1" thickBot="1">
      <c r="B65" s="273"/>
      <c r="C65" s="21" t="s">
        <v>383</v>
      </c>
      <c r="D65" s="236"/>
      <c r="E65" s="237"/>
      <c r="F65" s="237"/>
      <c r="G65" s="237"/>
      <c r="H65" s="237"/>
      <c r="I65" s="237"/>
      <c r="J65" s="238"/>
      <c r="K65" s="26" t="s">
        <v>459</v>
      </c>
      <c r="L65" s="27">
        <f>IF(L64&gt;9999,0,IF(N66=0,IF(L64=0,0,660),IF($N$25&gt;9999,0,IF(DATA!$J$107&gt;1,0,660))))</f>
        <v>0</v>
      </c>
      <c r="M65" s="123"/>
      <c r="N65" s="83" t="s">
        <v>710</v>
      </c>
      <c r="T65" s="130"/>
      <c r="U65" s="226" t="s">
        <v>492</v>
      </c>
      <c r="V65" s="227"/>
      <c r="W65" s="228"/>
      <c r="X65" s="121"/>
      <c r="Y65" s="122"/>
      <c r="Z65" s="137"/>
    </row>
    <row r="66" spans="2:26" ht="21" customHeight="1" thickTop="1" thickBot="1">
      <c r="B66" s="274"/>
      <c r="C66" s="33" t="s">
        <v>269</v>
      </c>
      <c r="D66" s="242"/>
      <c r="E66" s="243"/>
      <c r="F66" s="243"/>
      <c r="G66" s="243"/>
      <c r="H66" s="243"/>
      <c r="I66" s="243"/>
      <c r="J66" s="244"/>
      <c r="K66" s="28" t="s">
        <v>685</v>
      </c>
      <c r="L66" s="29">
        <f>L64+L65</f>
        <v>0</v>
      </c>
      <c r="M66" s="123"/>
      <c r="N66" s="87">
        <f>IF(DATA!$H$107,L64+J64*IF($L$22&gt;0,DATA!P90,0),0)</f>
        <v>0</v>
      </c>
      <c r="T66" s="130"/>
      <c r="U66" s="136" t="s">
        <v>267</v>
      </c>
      <c r="V66" s="77" t="s">
        <v>970</v>
      </c>
      <c r="W66" s="229"/>
      <c r="X66" s="121"/>
      <c r="Y66" s="122"/>
      <c r="Z66" s="137"/>
    </row>
    <row r="67" spans="2:26" ht="21" customHeight="1" thickTop="1" thickBot="1">
      <c r="B67" s="43" t="str">
        <f>IF(DATA!$H$107=FALSE,"",IF(AND(INPUT!D62="",INPUT!D63="",INPUT!F64="",INPUT!D65="",INPUT!D66=""),"",$S$25))</f>
        <v/>
      </c>
      <c r="C67" s="40"/>
      <c r="D67" s="39"/>
      <c r="E67" s="39"/>
      <c r="F67" s="39"/>
      <c r="G67" s="39"/>
      <c r="H67" s="39"/>
      <c r="I67" s="41"/>
      <c r="J67" s="39"/>
      <c r="K67" s="42" t="str">
        <f>IF(DATA!L107="","",INPUT!$S$26)</f>
        <v/>
      </c>
      <c r="L67" s="151" t="s">
        <v>481</v>
      </c>
      <c r="M67" s="83"/>
      <c r="N67" s="83" t="s">
        <v>606</v>
      </c>
      <c r="O67" s="83" t="str">
        <f>IF(AND(J64&gt;0,DATA!$B$107=1),$S$27,"")</f>
        <v/>
      </c>
      <c r="T67" s="130"/>
      <c r="U67" s="226" t="s">
        <v>354</v>
      </c>
      <c r="V67" s="227"/>
      <c r="W67" s="229"/>
      <c r="X67" s="121"/>
      <c r="Y67" s="122"/>
      <c r="Z67" s="137"/>
    </row>
    <row r="68" spans="2:26" ht="21" customHeight="1" thickTop="1" thickBot="1">
      <c r="B68" s="272">
        <v>8</v>
      </c>
      <c r="C68" s="20" t="s">
        <v>296</v>
      </c>
      <c r="D68" s="239"/>
      <c r="E68" s="240"/>
      <c r="F68" s="240"/>
      <c r="G68" s="240"/>
      <c r="H68" s="241"/>
      <c r="I68" s="98" t="s">
        <v>373</v>
      </c>
      <c r="J68" s="230"/>
      <c r="K68" s="231"/>
      <c r="L68" s="232"/>
      <c r="M68" s="83"/>
      <c r="N68" s="83" t="s">
        <v>330</v>
      </c>
      <c r="O68" s="83" t="str">
        <f>IF(AND(OR(DATA!$B$108=1,DATA!$D$108=1),J170=0,OR(ISBLANK(D68)=FALSE,ISBLANK(D69)=FALSE,ISBLANK(D70)=FALSE,ISBLANK(F70)=FALSE,ISBLANK(D71)=FALSE,ISBLANK(D72)=FALSE,DATA!$H$108)),$S$27,"")</f>
        <v/>
      </c>
      <c r="T68" s="130"/>
      <c r="U68" s="136" t="s">
        <v>718</v>
      </c>
      <c r="V68" s="77" t="s">
        <v>944</v>
      </c>
      <c r="W68" s="229"/>
      <c r="X68" s="121"/>
      <c r="Y68" s="122"/>
      <c r="Z68" s="137"/>
    </row>
    <row r="69" spans="2:26" ht="21" customHeight="1" thickTop="1" thickBot="1">
      <c r="B69" s="273"/>
      <c r="C69" s="21" t="s">
        <v>684</v>
      </c>
      <c r="D69" s="236"/>
      <c r="E69" s="237"/>
      <c r="F69" s="237"/>
      <c r="G69" s="237"/>
      <c r="H69" s="238"/>
      <c r="I69" s="22" t="s">
        <v>113</v>
      </c>
      <c r="J69" s="233"/>
      <c r="K69" s="234"/>
      <c r="L69" s="235"/>
      <c r="M69" s="83"/>
      <c r="N69" s="83" t="s">
        <v>613</v>
      </c>
      <c r="O69" s="83" t="str">
        <f>IF(AND(J70&gt;0,DATA!$H$108=FALSE,OR(D68="",D69="",D70="",F70="",D71="")),$S$28,"")</f>
        <v/>
      </c>
      <c r="T69" s="130"/>
      <c r="U69" s="226" t="s">
        <v>249</v>
      </c>
      <c r="V69" s="227"/>
      <c r="W69" s="229"/>
      <c r="X69" s="121"/>
      <c r="Y69" s="122"/>
      <c r="Z69" s="137"/>
    </row>
    <row r="70" spans="2:26" ht="21" customHeight="1" thickTop="1" thickBot="1">
      <c r="B70" s="273"/>
      <c r="C70" s="21" t="s">
        <v>565</v>
      </c>
      <c r="D70" s="69"/>
      <c r="E70" s="70" t="s">
        <v>393</v>
      </c>
      <c r="F70" s="236"/>
      <c r="G70" s="237"/>
      <c r="H70" s="238"/>
      <c r="I70" s="22" t="s">
        <v>555</v>
      </c>
      <c r="J70" s="75">
        <v>0</v>
      </c>
      <c r="K70" s="24" t="s">
        <v>135</v>
      </c>
      <c r="L70" s="25">
        <f>DATA!$F$108*INPUT!J70</f>
        <v>0</v>
      </c>
      <c r="M70" s="83"/>
      <c r="N70" s="83" t="s">
        <v>440</v>
      </c>
      <c r="T70" s="130"/>
      <c r="U70" s="136" t="s">
        <v>623</v>
      </c>
      <c r="V70" s="77" t="s">
        <v>1012</v>
      </c>
      <c r="W70" s="229"/>
      <c r="X70" s="121"/>
      <c r="Y70" s="122"/>
      <c r="Z70" s="137"/>
    </row>
    <row r="71" spans="2:26" ht="21" customHeight="1" thickTop="1" thickBot="1">
      <c r="B71" s="273"/>
      <c r="C71" s="21" t="s">
        <v>383</v>
      </c>
      <c r="D71" s="236"/>
      <c r="E71" s="237"/>
      <c r="F71" s="237"/>
      <c r="G71" s="237"/>
      <c r="H71" s="237"/>
      <c r="I71" s="237"/>
      <c r="J71" s="238"/>
      <c r="K71" s="26" t="s">
        <v>459</v>
      </c>
      <c r="L71" s="27">
        <f>IF(L70&gt;9999,0,IF(N72=0,IF(L70=0,0,660),IF($N$25&gt;9999,0,IF(DATA!$J$108&gt;1,0,660))))</f>
        <v>0</v>
      </c>
      <c r="M71" s="123"/>
      <c r="N71" s="83" t="s">
        <v>710</v>
      </c>
      <c r="T71" s="130"/>
      <c r="U71" s="136" t="s">
        <v>471</v>
      </c>
      <c r="V71" s="77" t="s">
        <v>1013</v>
      </c>
      <c r="W71" s="229"/>
      <c r="X71" s="121"/>
      <c r="Y71" s="122"/>
      <c r="Z71" s="137"/>
    </row>
    <row r="72" spans="2:26" ht="21" customHeight="1" thickTop="1" thickBot="1">
      <c r="B72" s="274"/>
      <c r="C72" s="33" t="s">
        <v>269</v>
      </c>
      <c r="D72" s="242"/>
      <c r="E72" s="243"/>
      <c r="F72" s="243"/>
      <c r="G72" s="243"/>
      <c r="H72" s="243"/>
      <c r="I72" s="243"/>
      <c r="J72" s="244"/>
      <c r="K72" s="28" t="s">
        <v>685</v>
      </c>
      <c r="L72" s="29">
        <f>L70+L71</f>
        <v>0</v>
      </c>
      <c r="M72" s="123"/>
      <c r="N72" s="87">
        <f>IF(DATA!$H$108,L70+J70*IF($L$22&gt;0,DATA!P90,0),0)</f>
        <v>0</v>
      </c>
      <c r="T72" s="130"/>
      <c r="U72" s="136" t="s">
        <v>678</v>
      </c>
      <c r="V72" s="77" t="s">
        <v>1014</v>
      </c>
      <c r="W72" s="229"/>
      <c r="X72" s="121"/>
      <c r="Y72" s="122"/>
      <c r="Z72" s="137"/>
    </row>
    <row r="73" spans="2:26" ht="21" customHeight="1" thickTop="1" thickBot="1">
      <c r="B73" s="43" t="str">
        <f>IF(DATA!$H$108=FALSE,"",IF(AND(INPUT!D68="",INPUT!D69="",INPUT!F70="",INPUT!D71="",INPUT!D72=""),"",$S$25))</f>
        <v/>
      </c>
      <c r="C73" s="40"/>
      <c r="D73" s="39"/>
      <c r="E73" s="39"/>
      <c r="F73" s="39"/>
      <c r="G73" s="39"/>
      <c r="H73" s="39"/>
      <c r="I73" s="41"/>
      <c r="J73" s="39"/>
      <c r="K73" s="42" t="str">
        <f>IF(DATA!L108="","",INPUT!$S$26)</f>
        <v/>
      </c>
      <c r="L73" s="151" t="s">
        <v>481</v>
      </c>
      <c r="M73" s="83"/>
      <c r="N73" s="83" t="s">
        <v>606</v>
      </c>
      <c r="O73" s="83" t="str">
        <f>IF(AND(J70&gt;0,DATA!$B$108=1),$S$27,"")</f>
        <v/>
      </c>
      <c r="T73" s="130"/>
      <c r="U73" s="136" t="s">
        <v>677</v>
      </c>
      <c r="V73" s="77" t="s">
        <v>1066</v>
      </c>
      <c r="W73" s="229"/>
      <c r="X73" s="121"/>
      <c r="Y73" s="122"/>
      <c r="Z73" s="137"/>
    </row>
    <row r="74" spans="2:26" ht="21" customHeight="1" thickTop="1" thickBot="1">
      <c r="B74" s="272">
        <v>9</v>
      </c>
      <c r="C74" s="20" t="s">
        <v>296</v>
      </c>
      <c r="D74" s="239"/>
      <c r="E74" s="240"/>
      <c r="F74" s="240"/>
      <c r="G74" s="240"/>
      <c r="H74" s="241"/>
      <c r="I74" s="98" t="s">
        <v>373</v>
      </c>
      <c r="J74" s="230"/>
      <c r="K74" s="231"/>
      <c r="L74" s="232"/>
      <c r="M74" s="83"/>
      <c r="N74" s="83" t="s">
        <v>330</v>
      </c>
      <c r="O74" s="83" t="str">
        <f>IF(AND(OR(DATA!$B$109=1,DATA!$D$109=1),J176=0,OR(ISBLANK(D74)=FALSE,ISBLANK(D75)=FALSE,ISBLANK(D76)=FALSE,ISBLANK(F76)=FALSE,ISBLANK(D77)=FALSE,ISBLANK(D78)=FALSE,DATA!$H$109)),$S$27,"")</f>
        <v/>
      </c>
      <c r="T74" s="130"/>
      <c r="U74" s="136" t="s">
        <v>720</v>
      </c>
      <c r="V74" s="77" t="s">
        <v>1090</v>
      </c>
      <c r="W74" s="229"/>
      <c r="X74" s="121"/>
      <c r="Y74" s="122"/>
      <c r="Z74" s="137"/>
    </row>
    <row r="75" spans="2:26" ht="21" customHeight="1" thickTop="1" thickBot="1">
      <c r="B75" s="273"/>
      <c r="C75" s="21" t="s">
        <v>684</v>
      </c>
      <c r="D75" s="236"/>
      <c r="E75" s="237"/>
      <c r="F75" s="237"/>
      <c r="G75" s="237"/>
      <c r="H75" s="238"/>
      <c r="I75" s="22" t="s">
        <v>113</v>
      </c>
      <c r="J75" s="233"/>
      <c r="K75" s="234"/>
      <c r="L75" s="235"/>
      <c r="M75" s="83"/>
      <c r="N75" s="83" t="s">
        <v>613</v>
      </c>
      <c r="O75" s="83" t="str">
        <f>IF(AND(J76&gt;0,DATA!$H$109=FALSE,OR(D74="",D75="",D76="",F76="",D77="")),$S$28,"")</f>
        <v/>
      </c>
      <c r="T75" s="130"/>
      <c r="U75" s="226" t="s">
        <v>354</v>
      </c>
      <c r="V75" s="227"/>
      <c r="W75" s="229"/>
      <c r="X75" s="121"/>
      <c r="Y75" s="122"/>
      <c r="Z75" s="137"/>
    </row>
    <row r="76" spans="2:26" ht="21" customHeight="1" thickTop="1" thickBot="1">
      <c r="B76" s="273"/>
      <c r="C76" s="21" t="s">
        <v>565</v>
      </c>
      <c r="D76" s="69"/>
      <c r="E76" s="70" t="s">
        <v>393</v>
      </c>
      <c r="F76" s="236"/>
      <c r="G76" s="237"/>
      <c r="H76" s="238"/>
      <c r="I76" s="22" t="s">
        <v>555</v>
      </c>
      <c r="J76" s="75">
        <v>0</v>
      </c>
      <c r="K76" s="24" t="s">
        <v>135</v>
      </c>
      <c r="L76" s="25">
        <f>DATA!$F$109*INPUT!J76</f>
        <v>0</v>
      </c>
      <c r="M76" s="83"/>
      <c r="N76" s="83" t="s">
        <v>440</v>
      </c>
      <c r="T76" s="130"/>
      <c r="U76" s="136" t="s">
        <v>718</v>
      </c>
      <c r="V76" s="77" t="s">
        <v>944</v>
      </c>
      <c r="W76" s="229"/>
      <c r="X76" s="121"/>
      <c r="Y76" s="122"/>
      <c r="Z76" s="137"/>
    </row>
    <row r="77" spans="2:26" ht="21" customHeight="1" thickTop="1" thickBot="1">
      <c r="B77" s="273"/>
      <c r="C77" s="21" t="s">
        <v>383</v>
      </c>
      <c r="D77" s="236"/>
      <c r="E77" s="237"/>
      <c r="F77" s="237"/>
      <c r="G77" s="237"/>
      <c r="H77" s="237"/>
      <c r="I77" s="237"/>
      <c r="J77" s="238"/>
      <c r="K77" s="26" t="s">
        <v>459</v>
      </c>
      <c r="L77" s="27">
        <f>IF(L76&gt;9999,0,IF(N78=0,IF(L76=0,0,660),IF($N$25&gt;9999,0,IF(DATA!$J$109&gt;1,0,660))))</f>
        <v>0</v>
      </c>
      <c r="M77" s="123"/>
      <c r="N77" s="83" t="s">
        <v>710</v>
      </c>
      <c r="T77" s="130"/>
      <c r="U77" s="136" t="s">
        <v>719</v>
      </c>
      <c r="V77" s="77" t="s">
        <v>1091</v>
      </c>
      <c r="W77" s="229"/>
      <c r="X77" s="121"/>
      <c r="Y77" s="122"/>
      <c r="Z77" s="137"/>
    </row>
    <row r="78" spans="2:26" ht="21" customHeight="1" thickTop="1" thickBot="1">
      <c r="B78" s="274"/>
      <c r="C78" s="33" t="s">
        <v>269</v>
      </c>
      <c r="D78" s="242"/>
      <c r="E78" s="243"/>
      <c r="F78" s="243"/>
      <c r="G78" s="243"/>
      <c r="H78" s="243"/>
      <c r="I78" s="243"/>
      <c r="J78" s="244"/>
      <c r="K78" s="28" t="s">
        <v>685</v>
      </c>
      <c r="L78" s="29">
        <f>L76+L77</f>
        <v>0</v>
      </c>
      <c r="M78" s="123"/>
      <c r="N78" s="87">
        <f>IF(DATA!$H$109,L76+J76*IF($L$22&gt;0,DATA!P90,0),0)</f>
        <v>0</v>
      </c>
      <c r="T78" s="130"/>
      <c r="U78" s="136" t="s">
        <v>402</v>
      </c>
      <c r="V78" s="77" t="s">
        <v>547</v>
      </c>
      <c r="W78" s="229"/>
      <c r="X78" s="121"/>
      <c r="Y78" s="122"/>
      <c r="Z78" s="137"/>
    </row>
    <row r="79" spans="2:26" ht="21" customHeight="1" thickTop="1" thickBot="1">
      <c r="B79" s="43" t="str">
        <f>IF(DATA!$H$109=FALSE,"",IF(AND(INPUT!D74="",INPUT!D75="",INPUT!F76="",INPUT!D77="",INPUT!D78=""),"",$S$25))</f>
        <v/>
      </c>
      <c r="C79" s="40"/>
      <c r="D79" s="39"/>
      <c r="E79" s="39"/>
      <c r="F79" s="39"/>
      <c r="G79" s="39"/>
      <c r="H79" s="39"/>
      <c r="I79" s="41"/>
      <c r="J79" s="39"/>
      <c r="K79" s="42" t="str">
        <f>IF(DATA!L109="","",INPUT!$S$26)</f>
        <v/>
      </c>
      <c r="L79" s="151" t="s">
        <v>481</v>
      </c>
      <c r="M79" s="83"/>
      <c r="N79" s="83" t="s">
        <v>606</v>
      </c>
      <c r="O79" s="83" t="str">
        <f>IF(AND(J76&gt;0,DATA!$B$109=1),$S$27,"")</f>
        <v/>
      </c>
      <c r="T79" s="130"/>
      <c r="U79" s="136" t="s">
        <v>467</v>
      </c>
      <c r="V79" s="77" t="s">
        <v>1092</v>
      </c>
      <c r="W79" s="229"/>
      <c r="X79" s="121"/>
      <c r="Y79" s="122"/>
      <c r="Z79" s="137"/>
    </row>
    <row r="80" spans="2:26" ht="21" customHeight="1" thickTop="1" thickBot="1">
      <c r="B80" s="272">
        <v>10</v>
      </c>
      <c r="C80" s="20" t="s">
        <v>296</v>
      </c>
      <c r="D80" s="239"/>
      <c r="E80" s="240"/>
      <c r="F80" s="240"/>
      <c r="G80" s="240"/>
      <c r="H80" s="241"/>
      <c r="I80" s="98" t="s">
        <v>373</v>
      </c>
      <c r="J80" s="230"/>
      <c r="K80" s="231"/>
      <c r="L80" s="232"/>
      <c r="M80" s="83"/>
      <c r="N80" s="83" t="s">
        <v>330</v>
      </c>
      <c r="O80" s="83" t="str">
        <f>IF(AND(OR(DATA!$B$110=1,DATA!$D$110=1),J182=0,OR(ISBLANK(D80)=FALSE,ISBLANK(D81)=FALSE,ISBLANK(D82)=FALSE,ISBLANK(F82)=FALSE,ISBLANK(D83)=FALSE,ISBLANK(D84)=FALSE,DATA!$H$110)),$S$27,"")</f>
        <v/>
      </c>
      <c r="T80" s="130"/>
      <c r="U80" s="136" t="s">
        <v>462</v>
      </c>
      <c r="V80" s="77" t="s">
        <v>962</v>
      </c>
      <c r="W80" s="229"/>
      <c r="X80" s="121"/>
      <c r="Y80" s="122"/>
      <c r="Z80" s="137"/>
    </row>
    <row r="81" spans="2:26" ht="21" customHeight="1" thickTop="1" thickBot="1">
      <c r="B81" s="273"/>
      <c r="C81" s="21" t="s">
        <v>684</v>
      </c>
      <c r="D81" s="236"/>
      <c r="E81" s="237"/>
      <c r="F81" s="237"/>
      <c r="G81" s="237"/>
      <c r="H81" s="238"/>
      <c r="I81" s="22" t="s">
        <v>113</v>
      </c>
      <c r="J81" s="233"/>
      <c r="K81" s="234"/>
      <c r="L81" s="235"/>
      <c r="M81" s="83"/>
      <c r="N81" s="83" t="s">
        <v>613</v>
      </c>
      <c r="O81" s="83" t="str">
        <f>IF(AND(J82&gt;0,DATA!$H$110=FALSE,OR(D80="",D81="",D82="",F82="",D83="")),$S$28,"")</f>
        <v/>
      </c>
      <c r="T81" s="130"/>
      <c r="U81" s="136" t="s">
        <v>792</v>
      </c>
      <c r="V81" s="77" t="s">
        <v>1095</v>
      </c>
      <c r="W81" s="229"/>
      <c r="X81" s="121"/>
      <c r="Y81" s="122"/>
      <c r="Z81" s="137"/>
    </row>
    <row r="82" spans="2:26" ht="21" customHeight="1" thickTop="1" thickBot="1">
      <c r="B82" s="273"/>
      <c r="C82" s="21" t="s">
        <v>565</v>
      </c>
      <c r="D82" s="69"/>
      <c r="E82" s="70" t="s">
        <v>393</v>
      </c>
      <c r="F82" s="236"/>
      <c r="G82" s="237"/>
      <c r="H82" s="238"/>
      <c r="I82" s="22" t="s">
        <v>555</v>
      </c>
      <c r="J82" s="75">
        <v>0</v>
      </c>
      <c r="K82" s="24" t="s">
        <v>135</v>
      </c>
      <c r="L82" s="25">
        <f>DATA!$F$110*INPUT!J82</f>
        <v>0</v>
      </c>
      <c r="M82" s="83"/>
      <c r="N82" s="83" t="s">
        <v>440</v>
      </c>
      <c r="T82" s="130"/>
      <c r="U82" s="136" t="s">
        <v>733</v>
      </c>
      <c r="V82" s="77" t="s">
        <v>1096</v>
      </c>
      <c r="W82" s="229"/>
      <c r="X82" s="121"/>
      <c r="Y82" s="122"/>
      <c r="Z82" s="137"/>
    </row>
    <row r="83" spans="2:26" ht="21" customHeight="1" thickTop="1" thickBot="1">
      <c r="B83" s="273"/>
      <c r="C83" s="21" t="s">
        <v>383</v>
      </c>
      <c r="D83" s="236"/>
      <c r="E83" s="237"/>
      <c r="F83" s="237"/>
      <c r="G83" s="237"/>
      <c r="H83" s="237"/>
      <c r="I83" s="237"/>
      <c r="J83" s="238"/>
      <c r="K83" s="26" t="s">
        <v>459</v>
      </c>
      <c r="L83" s="27">
        <f>IF(L82&gt;9999,0,IF(N84=0,IF(L82=0,0,660),IF($N$25&gt;9999,0,IF(DATA!$J$110&gt;1,0,660))))</f>
        <v>0</v>
      </c>
      <c r="M83" s="123"/>
      <c r="N83" s="83" t="s">
        <v>710</v>
      </c>
      <c r="U83" s="136" t="s">
        <v>99</v>
      </c>
      <c r="V83" s="77" t="s">
        <v>1115</v>
      </c>
      <c r="X83" s="121"/>
      <c r="Y83" s="122"/>
      <c r="Z83" s="137"/>
    </row>
    <row r="84" spans="2:26" ht="21" customHeight="1" thickTop="1" thickBot="1">
      <c r="B84" s="274"/>
      <c r="C84" s="33" t="s">
        <v>269</v>
      </c>
      <c r="D84" s="242"/>
      <c r="E84" s="243"/>
      <c r="F84" s="243"/>
      <c r="G84" s="243"/>
      <c r="H84" s="243"/>
      <c r="I84" s="243"/>
      <c r="J84" s="244"/>
      <c r="K84" s="28" t="s">
        <v>685</v>
      </c>
      <c r="L84" s="29">
        <f>L82+L83</f>
        <v>0</v>
      </c>
      <c r="M84" s="123"/>
      <c r="N84" s="87">
        <f>IF(DATA!$H$110,L82+J82*IF($L$22&gt;0,DATA!P90,0),0)</f>
        <v>0</v>
      </c>
      <c r="U84" s="136" t="s">
        <v>454</v>
      </c>
      <c r="V84" s="77" t="s">
        <v>1116</v>
      </c>
      <c r="X84" s="121"/>
      <c r="Y84" s="122"/>
      <c r="Z84" s="137"/>
    </row>
    <row r="85" spans="2:26" ht="21" customHeight="1" thickTop="1" thickBot="1">
      <c r="B85" s="43" t="str">
        <f>IF(DATA!$H$110=FALSE,"",IF(AND(INPUT!D80="",INPUT!D81="",INPUT!F82="",INPUT!D83="",INPUT!D84=""),"",$S$25))</f>
        <v/>
      </c>
      <c r="C85" s="40"/>
      <c r="D85" s="39"/>
      <c r="E85" s="39"/>
      <c r="F85" s="39"/>
      <c r="G85" s="39"/>
      <c r="H85" s="39"/>
      <c r="I85" s="41"/>
      <c r="J85" s="39"/>
      <c r="K85" s="42" t="str">
        <f>IF(DATA!L110="","",INPUT!$S$26)</f>
        <v/>
      </c>
      <c r="L85" s="151" t="s">
        <v>481</v>
      </c>
      <c r="M85" s="83"/>
      <c r="N85" s="83" t="s">
        <v>606</v>
      </c>
      <c r="O85" s="83" t="str">
        <f>IF(AND(J82&gt;0,DATA!$B$110=1),$S$27,"")</f>
        <v/>
      </c>
      <c r="U85" s="226" t="s">
        <v>89</v>
      </c>
      <c r="V85" s="227"/>
      <c r="X85" s="121"/>
      <c r="Y85" s="122"/>
      <c r="Z85" s="137"/>
    </row>
    <row r="86" spans="2:26" ht="21" customHeight="1" thickTop="1" thickBot="1">
      <c r="B86" s="272">
        <v>11</v>
      </c>
      <c r="C86" s="20" t="s">
        <v>296</v>
      </c>
      <c r="D86" s="239"/>
      <c r="E86" s="240"/>
      <c r="F86" s="240"/>
      <c r="G86" s="240"/>
      <c r="H86" s="241"/>
      <c r="I86" s="98" t="s">
        <v>373</v>
      </c>
      <c r="J86" s="230"/>
      <c r="K86" s="231"/>
      <c r="L86" s="232"/>
      <c r="M86" s="83"/>
      <c r="N86" s="83" t="s">
        <v>330</v>
      </c>
      <c r="O86" s="83" t="str">
        <f>IF(AND(OR(DATA!$B$111=1,DATA!$D$111=1),J188=0,OR(ISBLANK(D86)=FALSE,ISBLANK(D87)=FALSE,ISBLANK(D88)=FALSE,ISBLANK(F88)=FALSE,ISBLANK(D89)=FALSE,ISBLANK(D90)=FALSE,DATA!$H$111)),$S$27,"")</f>
        <v/>
      </c>
      <c r="U86" s="136" t="s">
        <v>589</v>
      </c>
      <c r="V86" s="77" t="s">
        <v>987</v>
      </c>
      <c r="X86" s="121"/>
      <c r="Y86" s="122"/>
      <c r="Z86" s="137"/>
    </row>
    <row r="87" spans="2:26" ht="21" customHeight="1" thickTop="1" thickBot="1">
      <c r="B87" s="273"/>
      <c r="C87" s="21" t="s">
        <v>684</v>
      </c>
      <c r="D87" s="236"/>
      <c r="E87" s="237"/>
      <c r="F87" s="237"/>
      <c r="G87" s="237"/>
      <c r="H87" s="238"/>
      <c r="I87" s="22" t="s">
        <v>113</v>
      </c>
      <c r="J87" s="233"/>
      <c r="K87" s="234"/>
      <c r="L87" s="235"/>
      <c r="M87" s="83"/>
      <c r="N87" s="83" t="s">
        <v>613</v>
      </c>
      <c r="O87" s="83" t="str">
        <f>IF(AND(J88&gt;0,DATA!$H$111=FALSE,OR(D86="",D87="",D88="",F88="",D89="")),$S$28,"")</f>
        <v/>
      </c>
      <c r="U87" s="136" t="s">
        <v>632</v>
      </c>
      <c r="V87" s="77" t="s">
        <v>988</v>
      </c>
      <c r="X87" s="121"/>
      <c r="Y87" s="122"/>
      <c r="Z87" s="137"/>
    </row>
    <row r="88" spans="2:26" ht="21" customHeight="1" thickTop="1">
      <c r="B88" s="273"/>
      <c r="C88" s="21" t="s">
        <v>565</v>
      </c>
      <c r="D88" s="69"/>
      <c r="E88" s="70" t="s">
        <v>393</v>
      </c>
      <c r="F88" s="236"/>
      <c r="G88" s="237"/>
      <c r="H88" s="238"/>
      <c r="I88" s="22" t="s">
        <v>555</v>
      </c>
      <c r="J88" s="75">
        <v>0</v>
      </c>
      <c r="K88" s="24" t="s">
        <v>135</v>
      </c>
      <c r="L88" s="25">
        <f>DATA!$F$111*INPUT!J88</f>
        <v>0</v>
      </c>
      <c r="M88" s="83"/>
      <c r="N88" s="83" t="s">
        <v>440</v>
      </c>
      <c r="U88" s="307" t="s">
        <v>658</v>
      </c>
      <c r="V88" s="359"/>
      <c r="X88" s="121"/>
      <c r="Y88" s="122"/>
      <c r="Z88" s="137"/>
    </row>
    <row r="89" spans="2:26" ht="21" customHeight="1" thickTop="1" thickBot="1">
      <c r="B89" s="273"/>
      <c r="C89" s="21" t="s">
        <v>383</v>
      </c>
      <c r="D89" s="236"/>
      <c r="E89" s="237"/>
      <c r="F89" s="237"/>
      <c r="G89" s="237"/>
      <c r="H89" s="237"/>
      <c r="I89" s="237"/>
      <c r="J89" s="238"/>
      <c r="K89" s="26" t="s">
        <v>459</v>
      </c>
      <c r="L89" s="27">
        <f>IF(L88&gt;9999,0,IF(N90=0,IF(L88=0,0,660),IF($N$25&gt;9999,0,IF(DATA!$J$111&gt;1,0,660))))</f>
        <v>0</v>
      </c>
      <c r="M89" s="123"/>
      <c r="N89" s="83" t="s">
        <v>710</v>
      </c>
      <c r="U89" s="360"/>
      <c r="V89" s="361"/>
      <c r="X89" s="121"/>
      <c r="Y89" s="122"/>
      <c r="Z89" s="137"/>
    </row>
    <row r="90" spans="2:26" ht="21" customHeight="1" thickTop="1" thickBot="1">
      <c r="B90" s="274"/>
      <c r="C90" s="33" t="s">
        <v>269</v>
      </c>
      <c r="D90" s="242"/>
      <c r="E90" s="243"/>
      <c r="F90" s="243"/>
      <c r="G90" s="243"/>
      <c r="H90" s="243"/>
      <c r="I90" s="243"/>
      <c r="J90" s="244"/>
      <c r="K90" s="28" t="s">
        <v>685</v>
      </c>
      <c r="L90" s="29">
        <f>L88+L89</f>
        <v>0</v>
      </c>
      <c r="M90" s="123"/>
      <c r="N90" s="87">
        <f>IF(DATA!$H$111,L88+J88*IF($L$22&gt;0,DATA!P90,0),0)</f>
        <v>0</v>
      </c>
      <c r="U90"/>
      <c r="V90"/>
      <c r="X90" s="121"/>
      <c r="Y90" s="122"/>
      <c r="Z90" s="137"/>
    </row>
    <row r="91" spans="2:26" ht="21" customHeight="1" thickBot="1">
      <c r="B91" s="43" t="str">
        <f>IF(DATA!$H$111=FALSE,"",IF(AND(INPUT!D86="",INPUT!D87="",INPUT!F88="",INPUT!D89="",INPUT!D90=""),"",$S$25))</f>
        <v/>
      </c>
      <c r="C91" s="40"/>
      <c r="D91" s="39"/>
      <c r="E91" s="39"/>
      <c r="F91" s="39"/>
      <c r="G91" s="39"/>
      <c r="H91" s="39"/>
      <c r="I91" s="41"/>
      <c r="J91" s="39"/>
      <c r="K91" s="42" t="str">
        <f>IF(DATA!L111="","",INPUT!$S$26)</f>
        <v/>
      </c>
      <c r="L91" s="151" t="s">
        <v>481</v>
      </c>
      <c r="M91" s="83"/>
      <c r="N91" s="83" t="s">
        <v>606</v>
      </c>
      <c r="O91" s="83" t="str">
        <f>IF(AND(J88&gt;0,DATA!$B$111=1),$S$27,"")</f>
        <v/>
      </c>
      <c r="U91"/>
      <c r="V91"/>
      <c r="X91" s="121"/>
      <c r="Y91" s="122"/>
      <c r="Z91" s="137"/>
    </row>
    <row r="92" spans="2:26" ht="21" customHeight="1">
      <c r="B92" s="272">
        <v>12</v>
      </c>
      <c r="C92" s="20" t="s">
        <v>296</v>
      </c>
      <c r="D92" s="239"/>
      <c r="E92" s="240"/>
      <c r="F92" s="240"/>
      <c r="G92" s="240"/>
      <c r="H92" s="241"/>
      <c r="I92" s="98" t="s">
        <v>373</v>
      </c>
      <c r="J92" s="230"/>
      <c r="K92" s="231"/>
      <c r="L92" s="232"/>
      <c r="M92" s="83"/>
      <c r="N92" s="83" t="s">
        <v>330</v>
      </c>
      <c r="O92" s="83" t="str">
        <f>IF(AND(OR(DATA!$B$112=1,DATA!$D$112=1),J194=0,OR(ISBLANK(D92)=FALSE,ISBLANK(D93)=FALSE,ISBLANK(D94)=FALSE,ISBLANK(F94)=FALSE,ISBLANK(D95)=FALSE,ISBLANK(D96)=FALSE,DATA!$H$112)),$S$27,"")</f>
        <v/>
      </c>
      <c r="W92"/>
      <c r="X92" s="121"/>
      <c r="Y92" s="122"/>
      <c r="Z92" s="137"/>
    </row>
    <row r="93" spans="2:26" ht="21" customHeight="1">
      <c r="B93" s="273"/>
      <c r="C93" s="21" t="s">
        <v>684</v>
      </c>
      <c r="D93" s="236"/>
      <c r="E93" s="237"/>
      <c r="F93" s="237"/>
      <c r="G93" s="237"/>
      <c r="H93" s="238"/>
      <c r="I93" s="22" t="s">
        <v>113</v>
      </c>
      <c r="J93" s="233"/>
      <c r="K93" s="234"/>
      <c r="L93" s="235"/>
      <c r="M93" s="83"/>
      <c r="N93" s="83" t="s">
        <v>613</v>
      </c>
      <c r="O93" s="83" t="str">
        <f>IF(AND(J94&gt;0,DATA!$H$112=FALSE,OR(D92="",D93="",D94="",F94="",D95="")),$S$28,"")</f>
        <v/>
      </c>
      <c r="W93"/>
      <c r="X93" s="121"/>
      <c r="Y93" s="122"/>
      <c r="Z93" s="137"/>
    </row>
    <row r="94" spans="2:26" ht="21" customHeight="1">
      <c r="B94" s="273"/>
      <c r="C94" s="21" t="s">
        <v>565</v>
      </c>
      <c r="D94" s="69"/>
      <c r="E94" s="70" t="s">
        <v>393</v>
      </c>
      <c r="F94" s="236"/>
      <c r="G94" s="237"/>
      <c r="H94" s="238"/>
      <c r="I94" s="22" t="s">
        <v>555</v>
      </c>
      <c r="J94" s="75">
        <v>0</v>
      </c>
      <c r="K94" s="24" t="s">
        <v>135</v>
      </c>
      <c r="L94" s="25">
        <f>DATA!$F$112*INPUT!J94</f>
        <v>0</v>
      </c>
      <c r="M94" s="83"/>
      <c r="N94" s="83" t="s">
        <v>440</v>
      </c>
      <c r="W94"/>
      <c r="X94" s="121"/>
      <c r="Y94" s="122"/>
      <c r="Z94" s="137"/>
    </row>
    <row r="95" spans="2:26" ht="21" customHeight="1" thickBot="1">
      <c r="B95" s="273"/>
      <c r="C95" s="21" t="s">
        <v>383</v>
      </c>
      <c r="D95" s="236"/>
      <c r="E95" s="237"/>
      <c r="F95" s="237"/>
      <c r="G95" s="237"/>
      <c r="H95" s="237"/>
      <c r="I95" s="237"/>
      <c r="J95" s="238"/>
      <c r="K95" s="26" t="s">
        <v>459</v>
      </c>
      <c r="L95" s="27">
        <f>IF(L94&gt;9999,0,IF(N96=0,IF(L94=0,0,660),IF($N$25&gt;9999,0,IF(DATA!$J$112&gt;1,0,660))))</f>
        <v>0</v>
      </c>
      <c r="M95" s="123"/>
      <c r="N95" s="83" t="s">
        <v>710</v>
      </c>
      <c r="W95"/>
      <c r="X95" s="121"/>
      <c r="Y95" s="122"/>
      <c r="Z95" s="137"/>
    </row>
    <row r="96" spans="2:26" ht="21" customHeight="1" thickBot="1">
      <c r="B96" s="274"/>
      <c r="C96" s="33" t="s">
        <v>269</v>
      </c>
      <c r="D96" s="242"/>
      <c r="E96" s="243"/>
      <c r="F96" s="243"/>
      <c r="G96" s="243"/>
      <c r="H96" s="243"/>
      <c r="I96" s="243"/>
      <c r="J96" s="244"/>
      <c r="K96" s="28" t="s">
        <v>685</v>
      </c>
      <c r="L96" s="29">
        <f>L94+L95</f>
        <v>0</v>
      </c>
      <c r="M96" s="123"/>
      <c r="N96" s="87">
        <f>IF(DATA!$H$112,L94+J94*IF($L$22&gt;0,DATA!P90,0),0)</f>
        <v>0</v>
      </c>
      <c r="W96"/>
      <c r="X96" s="121"/>
      <c r="Y96" s="122"/>
      <c r="Z96" s="137"/>
    </row>
    <row r="97" spans="2:26" ht="21" customHeight="1" thickBot="1">
      <c r="B97" s="43" t="str">
        <f>IF(DATA!$H$112=FALSE,"",IF(AND(INPUT!D92="",INPUT!D93="",INPUT!F94="",INPUT!D95="",INPUT!D96=""),"",$S$25))</f>
        <v/>
      </c>
      <c r="C97" s="40"/>
      <c r="D97" s="39"/>
      <c r="E97" s="39"/>
      <c r="F97" s="39"/>
      <c r="G97" s="39"/>
      <c r="H97" s="39"/>
      <c r="I97" s="41"/>
      <c r="J97" s="39"/>
      <c r="K97" s="42" t="str">
        <f>IF(DATA!L112="","",INPUT!$S$26)</f>
        <v/>
      </c>
      <c r="L97" s="151" t="s">
        <v>481</v>
      </c>
      <c r="M97" s="83"/>
      <c r="N97" s="83" t="s">
        <v>606</v>
      </c>
      <c r="O97" s="83" t="str">
        <f>IF(AND(J94&gt;0,DATA!$B$112=1),$S$27,"")</f>
        <v/>
      </c>
      <c r="W97"/>
      <c r="X97" s="121"/>
      <c r="Y97" s="122"/>
      <c r="Z97" s="137"/>
    </row>
    <row r="98" spans="2:26" ht="21" customHeight="1">
      <c r="B98" s="272">
        <v>13</v>
      </c>
      <c r="C98" s="20" t="s">
        <v>296</v>
      </c>
      <c r="D98" s="239"/>
      <c r="E98" s="240"/>
      <c r="F98" s="240"/>
      <c r="G98" s="240"/>
      <c r="H98" s="241"/>
      <c r="I98" s="98" t="s">
        <v>373</v>
      </c>
      <c r="J98" s="230"/>
      <c r="K98" s="231"/>
      <c r="L98" s="232"/>
      <c r="M98" s="83"/>
      <c r="N98" s="83" t="s">
        <v>330</v>
      </c>
      <c r="O98" s="83" t="str">
        <f>IF(AND(OR(DATA!$B$113=1,DATA!$D$113=1),J200=0,OR(ISBLANK(D98)=FALSE,ISBLANK(D99)=FALSE,ISBLANK(D100)=FALSE,ISBLANK(F100)=FALSE,ISBLANK(D101)=FALSE,ISBLANK(D102)=FALSE,DATA!$H$113)),$S$27,"")</f>
        <v/>
      </c>
      <c r="W98"/>
      <c r="X98" s="121"/>
      <c r="Y98" s="122"/>
      <c r="Z98" s="137"/>
    </row>
    <row r="99" spans="2:26" ht="21" customHeight="1">
      <c r="B99" s="273"/>
      <c r="C99" s="21" t="s">
        <v>684</v>
      </c>
      <c r="D99" s="236"/>
      <c r="E99" s="237"/>
      <c r="F99" s="237"/>
      <c r="G99" s="237"/>
      <c r="H99" s="238"/>
      <c r="I99" s="22" t="s">
        <v>113</v>
      </c>
      <c r="J99" s="233"/>
      <c r="K99" s="234"/>
      <c r="L99" s="235"/>
      <c r="M99" s="83"/>
      <c r="N99" s="83" t="s">
        <v>613</v>
      </c>
      <c r="O99" s="83" t="str">
        <f>IF(AND(J100&gt;0,DATA!$H$113=FALSE,OR(D98="",D99="",D100="",F100="",D101="")),$S$28,"")</f>
        <v/>
      </c>
      <c r="W99"/>
      <c r="X99" s="121"/>
      <c r="Y99" s="122"/>
      <c r="Z99" s="137"/>
    </row>
    <row r="100" spans="2:26" ht="21" customHeight="1">
      <c r="B100" s="273"/>
      <c r="C100" s="21" t="s">
        <v>565</v>
      </c>
      <c r="D100" s="69"/>
      <c r="E100" s="70" t="s">
        <v>393</v>
      </c>
      <c r="F100" s="236"/>
      <c r="G100" s="237"/>
      <c r="H100" s="238"/>
      <c r="I100" s="22" t="s">
        <v>555</v>
      </c>
      <c r="J100" s="75">
        <v>0</v>
      </c>
      <c r="K100" s="24" t="s">
        <v>135</v>
      </c>
      <c r="L100" s="25">
        <f>DATA!$F$113*INPUT!J100</f>
        <v>0</v>
      </c>
      <c r="M100" s="83"/>
      <c r="N100" s="83" t="s">
        <v>440</v>
      </c>
      <c r="W100"/>
      <c r="X100" s="121"/>
      <c r="Y100" s="122"/>
      <c r="Z100" s="137"/>
    </row>
    <row r="101" spans="2:26" ht="21" customHeight="1" thickBot="1">
      <c r="B101" s="273"/>
      <c r="C101" s="21" t="s">
        <v>383</v>
      </c>
      <c r="D101" s="236"/>
      <c r="E101" s="237"/>
      <c r="F101" s="237"/>
      <c r="G101" s="237"/>
      <c r="H101" s="237"/>
      <c r="I101" s="237"/>
      <c r="J101" s="238"/>
      <c r="K101" s="26" t="s">
        <v>459</v>
      </c>
      <c r="L101" s="27">
        <f>IF(L100&gt;9999,0,IF(N102=0,IF(L100=0,0,660),IF($N$25&gt;9999,0,IF(DATA!$J$113&gt;1,0,660))))</f>
        <v>0</v>
      </c>
      <c r="M101" s="123"/>
      <c r="N101" s="83" t="s">
        <v>710</v>
      </c>
      <c r="W101"/>
      <c r="X101" s="121"/>
      <c r="Y101" s="122"/>
      <c r="Z101" s="137"/>
    </row>
    <row r="102" spans="2:26" ht="21" customHeight="1" thickBot="1">
      <c r="B102" s="274"/>
      <c r="C102" s="33" t="s">
        <v>269</v>
      </c>
      <c r="D102" s="242"/>
      <c r="E102" s="243"/>
      <c r="F102" s="243"/>
      <c r="G102" s="243"/>
      <c r="H102" s="243"/>
      <c r="I102" s="243"/>
      <c r="J102" s="244"/>
      <c r="K102" s="28" t="s">
        <v>685</v>
      </c>
      <c r="L102" s="29">
        <f>L100+L101</f>
        <v>0</v>
      </c>
      <c r="M102" s="123"/>
      <c r="N102" s="87">
        <f>IF(DATA!$H$113,L100+J100*IF($L$22&gt;0,DATA!P90,0),0)</f>
        <v>0</v>
      </c>
      <c r="W102"/>
      <c r="X102" s="121"/>
      <c r="Y102" s="122"/>
      <c r="Z102" s="137"/>
    </row>
    <row r="103" spans="2:26" ht="21" customHeight="1" thickBot="1">
      <c r="B103" s="43" t="str">
        <f>IF(DATA!$H$113=FALSE,"",IF(AND(INPUT!D98="",INPUT!D99="",INPUT!F100="",INPUT!D101="",INPUT!D102=""),"",$S$25))</f>
        <v/>
      </c>
      <c r="C103" s="40"/>
      <c r="D103" s="39"/>
      <c r="E103" s="39"/>
      <c r="F103" s="39"/>
      <c r="G103" s="39"/>
      <c r="H103" s="39"/>
      <c r="I103" s="41"/>
      <c r="J103" s="39"/>
      <c r="K103" s="42" t="str">
        <f>IF(DATA!L113="","",INPUT!$S$26)</f>
        <v/>
      </c>
      <c r="L103" s="151" t="s">
        <v>481</v>
      </c>
      <c r="M103" s="83"/>
      <c r="N103" s="83" t="s">
        <v>606</v>
      </c>
      <c r="O103" s="83" t="str">
        <f>IF(AND(J100&gt;0,DATA!$B$113=1),$S$27,"")</f>
        <v/>
      </c>
      <c r="W103"/>
      <c r="X103" s="121"/>
      <c r="Y103" s="122"/>
      <c r="Z103" s="137"/>
    </row>
    <row r="104" spans="2:26" ht="21" customHeight="1">
      <c r="B104" s="272">
        <v>14</v>
      </c>
      <c r="C104" s="20" t="s">
        <v>296</v>
      </c>
      <c r="D104" s="239"/>
      <c r="E104" s="285"/>
      <c r="F104" s="285"/>
      <c r="G104" s="285"/>
      <c r="H104" s="286"/>
      <c r="I104" s="98" t="s">
        <v>373</v>
      </c>
      <c r="J104" s="230"/>
      <c r="K104" s="231"/>
      <c r="L104" s="232"/>
      <c r="M104" s="83"/>
      <c r="N104" s="83" t="s">
        <v>330</v>
      </c>
      <c r="O104" s="83" t="str">
        <f>IF(AND(OR(DATA!$B$114=1,DATA!$D$114=1),J206=0,OR(ISBLANK(D104)=FALSE,ISBLANK(D105)=FALSE,ISBLANK(D106)=FALSE,ISBLANK(F106)=FALSE,ISBLANK(D107)=FALSE,ISBLANK(D108)=FALSE,DATA!$H$114)),$S$27,"")</f>
        <v/>
      </c>
      <c r="W104"/>
      <c r="X104" s="121"/>
      <c r="Y104" s="122"/>
      <c r="Z104" s="137"/>
    </row>
    <row r="105" spans="2:26" ht="21" customHeight="1">
      <c r="B105" s="273"/>
      <c r="C105" s="21" t="s">
        <v>684</v>
      </c>
      <c r="D105" s="236"/>
      <c r="E105" s="237"/>
      <c r="F105" s="237"/>
      <c r="G105" s="237"/>
      <c r="H105" s="238"/>
      <c r="I105" s="22" t="s">
        <v>113</v>
      </c>
      <c r="J105" s="233"/>
      <c r="K105" s="234"/>
      <c r="L105" s="235"/>
      <c r="M105" s="83"/>
      <c r="N105" s="83" t="s">
        <v>613</v>
      </c>
      <c r="O105" s="83" t="str">
        <f>IF(AND(J106&gt;0,DATA!$H$114=FALSE,OR(D104="",D105="",D106="",F106="",D107="")),$S$28,"")</f>
        <v/>
      </c>
      <c r="W105"/>
      <c r="X105" s="121"/>
      <c r="Y105" s="122"/>
      <c r="Z105" s="137"/>
    </row>
    <row r="106" spans="2:26" ht="21" customHeight="1">
      <c r="B106" s="273"/>
      <c r="C106" s="21" t="s">
        <v>565</v>
      </c>
      <c r="D106" s="69"/>
      <c r="E106" s="23" t="s">
        <v>393</v>
      </c>
      <c r="F106" s="236"/>
      <c r="G106" s="237"/>
      <c r="H106" s="238"/>
      <c r="I106" s="22" t="s">
        <v>555</v>
      </c>
      <c r="J106" s="75">
        <v>0</v>
      </c>
      <c r="K106" s="24" t="s">
        <v>135</v>
      </c>
      <c r="L106" s="25">
        <f>DATA!$F$114*INPUT!J106</f>
        <v>0</v>
      </c>
      <c r="M106" s="83"/>
      <c r="N106" s="83" t="s">
        <v>440</v>
      </c>
      <c r="W106"/>
      <c r="X106" s="121"/>
      <c r="Y106" s="122"/>
      <c r="Z106" s="137"/>
    </row>
    <row r="107" spans="2:26" ht="21" customHeight="1" thickBot="1">
      <c r="B107" s="273"/>
      <c r="C107" s="21" t="s">
        <v>383</v>
      </c>
      <c r="D107" s="236"/>
      <c r="E107" s="237"/>
      <c r="F107" s="237"/>
      <c r="G107" s="237"/>
      <c r="H107" s="237"/>
      <c r="I107" s="237"/>
      <c r="J107" s="238"/>
      <c r="K107" s="26" t="s">
        <v>459</v>
      </c>
      <c r="L107" s="27">
        <f>IF(L106&gt;9999,0,IF(N108=0,IF(L106=0,0,660),IF($N$25&gt;9999,0,IF(DATA!$J$114&gt;1,0,660))))</f>
        <v>0</v>
      </c>
      <c r="M107" s="123"/>
      <c r="N107" s="83" t="s">
        <v>710</v>
      </c>
      <c r="W107"/>
      <c r="X107" s="121"/>
      <c r="Y107" s="122"/>
      <c r="Z107" s="137"/>
    </row>
    <row r="108" spans="2:26" ht="21" customHeight="1" thickBot="1">
      <c r="B108" s="274"/>
      <c r="C108" s="33" t="s">
        <v>269</v>
      </c>
      <c r="D108" s="242"/>
      <c r="E108" s="243"/>
      <c r="F108" s="243"/>
      <c r="G108" s="243"/>
      <c r="H108" s="243"/>
      <c r="I108" s="243"/>
      <c r="J108" s="244"/>
      <c r="K108" s="28" t="s">
        <v>685</v>
      </c>
      <c r="L108" s="29">
        <f>L106+L107</f>
        <v>0</v>
      </c>
      <c r="M108" s="123"/>
      <c r="N108" s="87">
        <f>IF(DATA!$H$114,L106+J106*IF($L$22&gt;0,DATA!P90,0),0)</f>
        <v>0</v>
      </c>
      <c r="W108"/>
      <c r="X108" s="121"/>
      <c r="Y108" s="122"/>
      <c r="Z108" s="137"/>
    </row>
    <row r="109" spans="2:26" ht="21" customHeight="1" thickBot="1">
      <c r="B109" s="43" t="str">
        <f>IF(DATA!$H$114=FALSE,"",IF(AND(INPUT!D104="",INPUT!D105="",INPUT!F106="",INPUT!D107="",INPUT!D108=""),"",$S$25))</f>
        <v/>
      </c>
      <c r="C109" s="40"/>
      <c r="D109" s="39"/>
      <c r="E109" s="39"/>
      <c r="F109" s="39"/>
      <c r="G109" s="39"/>
      <c r="H109" s="39"/>
      <c r="I109" s="41"/>
      <c r="J109" s="39"/>
      <c r="K109" s="42" t="str">
        <f>IF(DATA!L114="","",INPUT!$S$26)</f>
        <v/>
      </c>
      <c r="L109" s="151" t="s">
        <v>481</v>
      </c>
      <c r="M109" s="83"/>
      <c r="N109" s="83" t="s">
        <v>606</v>
      </c>
      <c r="O109" s="83" t="str">
        <f>IF(AND(J106&gt;0,DATA!$B$114=1),$S$27,"")</f>
        <v/>
      </c>
      <c r="U109"/>
      <c r="V109"/>
      <c r="W109"/>
      <c r="X109" s="121"/>
      <c r="Y109" s="122"/>
      <c r="Z109" s="137"/>
    </row>
    <row r="110" spans="2:26" ht="21" customHeight="1">
      <c r="B110" s="272">
        <v>15</v>
      </c>
      <c r="C110" s="20" t="s">
        <v>296</v>
      </c>
      <c r="D110" s="239"/>
      <c r="E110" s="240"/>
      <c r="F110" s="240"/>
      <c r="G110" s="240"/>
      <c r="H110" s="241"/>
      <c r="I110" s="98" t="s">
        <v>373</v>
      </c>
      <c r="J110" s="230"/>
      <c r="K110" s="231"/>
      <c r="L110" s="232"/>
      <c r="M110" s="83"/>
      <c r="N110" s="83" t="s">
        <v>330</v>
      </c>
      <c r="O110" s="83" t="str">
        <f>IF(AND(OR(DATA!$B$115=1,DATA!$D$115=1),J212=0,OR(ISBLANK(D110)=FALSE,ISBLANK(D111)=FALSE,ISBLANK(D112)=FALSE,ISBLANK(F112)=FALSE,ISBLANK(D113)=FALSE,ISBLANK(D114)=FALSE,DATA!$H$115)),$S$27,"")</f>
        <v/>
      </c>
      <c r="X110" s="121"/>
      <c r="Y110" s="122"/>
      <c r="Z110" s="137"/>
    </row>
    <row r="111" spans="2:26" ht="21" customHeight="1">
      <c r="B111" s="273"/>
      <c r="C111" s="21" t="s">
        <v>684</v>
      </c>
      <c r="D111" s="236"/>
      <c r="E111" s="237"/>
      <c r="F111" s="237"/>
      <c r="G111" s="237"/>
      <c r="H111" s="238"/>
      <c r="I111" s="22" t="s">
        <v>113</v>
      </c>
      <c r="J111" s="233"/>
      <c r="K111" s="234"/>
      <c r="L111" s="235"/>
      <c r="M111" s="83"/>
      <c r="N111" s="83" t="s">
        <v>613</v>
      </c>
      <c r="O111" s="83" t="str">
        <f>IF(AND(J112&gt;0,DATA!$H$115=FALSE,OR(D110="",D111="",D112="",F112="",D113="")),$S$28,"")</f>
        <v/>
      </c>
      <c r="X111" s="121"/>
      <c r="Y111" s="122"/>
      <c r="Z111" s="137"/>
    </row>
    <row r="112" spans="2:26" ht="21" customHeight="1">
      <c r="B112" s="273"/>
      <c r="C112" s="21" t="s">
        <v>565</v>
      </c>
      <c r="D112" s="69"/>
      <c r="E112" s="70" t="s">
        <v>393</v>
      </c>
      <c r="F112" s="236"/>
      <c r="G112" s="237"/>
      <c r="H112" s="238"/>
      <c r="I112" s="22" t="s">
        <v>555</v>
      </c>
      <c r="J112" s="75">
        <v>0</v>
      </c>
      <c r="K112" s="24" t="s">
        <v>135</v>
      </c>
      <c r="L112" s="25">
        <f>DATA!$F$115*INPUT!J112</f>
        <v>0</v>
      </c>
      <c r="M112" s="83"/>
      <c r="N112" s="83" t="s">
        <v>440</v>
      </c>
      <c r="X112" s="121"/>
      <c r="Y112" s="122"/>
      <c r="Z112" s="137"/>
    </row>
    <row r="113" spans="2:26" ht="21" customHeight="1" thickBot="1">
      <c r="B113" s="273"/>
      <c r="C113" s="21" t="s">
        <v>383</v>
      </c>
      <c r="D113" s="236"/>
      <c r="E113" s="237"/>
      <c r="F113" s="237"/>
      <c r="G113" s="237"/>
      <c r="H113" s="237"/>
      <c r="I113" s="237"/>
      <c r="J113" s="238"/>
      <c r="K113" s="26" t="s">
        <v>459</v>
      </c>
      <c r="L113" s="27">
        <f>IF(L112&gt;9999,0,IF(N114=0,IF(L112=0,0,660),IF($N$25&gt;9999,0,IF(DATA!$J$115&gt;1,0,660))))</f>
        <v>0</v>
      </c>
      <c r="M113" s="123"/>
      <c r="N113" s="83" t="s">
        <v>710</v>
      </c>
      <c r="X113" s="121"/>
      <c r="Y113" s="122"/>
      <c r="Z113" s="137"/>
    </row>
    <row r="114" spans="2:26" ht="21" customHeight="1" thickBot="1">
      <c r="B114" s="274"/>
      <c r="C114" s="33" t="s">
        <v>269</v>
      </c>
      <c r="D114" s="242"/>
      <c r="E114" s="243"/>
      <c r="F114" s="243"/>
      <c r="G114" s="243"/>
      <c r="H114" s="243"/>
      <c r="I114" s="243"/>
      <c r="J114" s="244"/>
      <c r="K114" s="28" t="s">
        <v>685</v>
      </c>
      <c r="L114" s="29">
        <f>L112+L113</f>
        <v>0</v>
      </c>
      <c r="M114" s="123"/>
      <c r="N114" s="87">
        <f>IF(DATA!$H$115,L112+J112*IF($L$22&gt;0,DATA!P90,0),0)</f>
        <v>0</v>
      </c>
      <c r="X114" s="121"/>
      <c r="Y114" s="122"/>
      <c r="Z114" s="137"/>
    </row>
    <row r="115" spans="2:26" ht="21" customHeight="1" thickBot="1">
      <c r="B115" s="43" t="str">
        <f>IF(DATA!$H$115=FALSE,"",IF(AND(INPUT!D110="",INPUT!D111="",INPUT!F112="",INPUT!D113="",INPUT!D114=""),"",$S$25))</f>
        <v/>
      </c>
      <c r="C115" s="40"/>
      <c r="D115" s="39"/>
      <c r="E115" s="39"/>
      <c r="F115" s="39"/>
      <c r="G115" s="39"/>
      <c r="H115" s="39"/>
      <c r="I115" s="41"/>
      <c r="J115" s="39"/>
      <c r="K115" s="42" t="str">
        <f>IF(DATA!L115="","",INPUT!$S$26)</f>
        <v/>
      </c>
      <c r="L115" s="151" t="s">
        <v>481</v>
      </c>
      <c r="M115" s="83"/>
      <c r="N115" s="83" t="s">
        <v>606</v>
      </c>
      <c r="O115" s="83" t="str">
        <f>IF(AND(J112&gt;0,DATA!$B$115=1),$S$27,"")</f>
        <v/>
      </c>
      <c r="X115" s="121"/>
      <c r="Y115" s="122"/>
      <c r="Z115" s="137"/>
    </row>
    <row r="116" spans="2:26" ht="21" customHeight="1">
      <c r="B116" s="272">
        <v>16</v>
      </c>
      <c r="C116" s="20" t="s">
        <v>296</v>
      </c>
      <c r="D116" s="239"/>
      <c r="E116" s="240"/>
      <c r="F116" s="240"/>
      <c r="G116" s="240"/>
      <c r="H116" s="241"/>
      <c r="I116" s="98" t="s">
        <v>373</v>
      </c>
      <c r="J116" s="230"/>
      <c r="K116" s="231"/>
      <c r="L116" s="232"/>
      <c r="M116" s="83"/>
      <c r="N116" s="83" t="s">
        <v>330</v>
      </c>
      <c r="O116" s="83" t="str">
        <f>IF(AND(OR(DATA!$B$116=1,DATA!$D$116=1),J218=0,OR(ISBLANK(D116)=FALSE,ISBLANK(D117)=FALSE,ISBLANK(D118)=FALSE,ISBLANK(F118)=FALSE,ISBLANK(D119)=FALSE,ISBLANK(D120)=FALSE,DATA!$H$116)),$S$27,"")</f>
        <v/>
      </c>
      <c r="X116" s="121"/>
      <c r="Y116" s="122"/>
      <c r="Z116" s="137"/>
    </row>
    <row r="117" spans="2:26" ht="21" customHeight="1">
      <c r="B117" s="273"/>
      <c r="C117" s="21" t="s">
        <v>684</v>
      </c>
      <c r="D117" s="236"/>
      <c r="E117" s="237"/>
      <c r="F117" s="237"/>
      <c r="G117" s="237"/>
      <c r="H117" s="238"/>
      <c r="I117" s="22" t="s">
        <v>113</v>
      </c>
      <c r="J117" s="233"/>
      <c r="K117" s="234"/>
      <c r="L117" s="235"/>
      <c r="M117" s="83"/>
      <c r="N117" s="83" t="s">
        <v>613</v>
      </c>
      <c r="O117" s="83" t="str">
        <f>IF(AND(J118&gt;0,DATA!$H$116=FALSE,OR(D116="",D117="",D118="",F118="",D119="")),$S$28,"")</f>
        <v/>
      </c>
      <c r="X117" s="121"/>
      <c r="Y117" s="122"/>
      <c r="Z117" s="137"/>
    </row>
    <row r="118" spans="2:26" ht="21" customHeight="1">
      <c r="B118" s="273"/>
      <c r="C118" s="21" t="s">
        <v>565</v>
      </c>
      <c r="D118" s="69"/>
      <c r="E118" s="70" t="s">
        <v>393</v>
      </c>
      <c r="F118" s="236"/>
      <c r="G118" s="237"/>
      <c r="H118" s="238"/>
      <c r="I118" s="22" t="s">
        <v>555</v>
      </c>
      <c r="J118" s="75">
        <v>0</v>
      </c>
      <c r="K118" s="24" t="s">
        <v>135</v>
      </c>
      <c r="L118" s="25">
        <f>DATA!$F$116*INPUT!J118</f>
        <v>0</v>
      </c>
      <c r="M118" s="83"/>
      <c r="N118" s="83" t="s">
        <v>440</v>
      </c>
      <c r="X118" s="121"/>
      <c r="Y118" s="122"/>
      <c r="Z118" s="137"/>
    </row>
    <row r="119" spans="2:26" ht="21" customHeight="1" thickBot="1">
      <c r="B119" s="273"/>
      <c r="C119" s="21" t="s">
        <v>383</v>
      </c>
      <c r="D119" s="236"/>
      <c r="E119" s="237"/>
      <c r="F119" s="237"/>
      <c r="G119" s="237"/>
      <c r="H119" s="237"/>
      <c r="I119" s="237"/>
      <c r="J119" s="238"/>
      <c r="K119" s="26" t="s">
        <v>459</v>
      </c>
      <c r="L119" s="27">
        <f>IF(L118&gt;9999,0,IF(N120=0,IF(L118=0,0,660),IF($N$25&gt;9999,0,IF(DATA!$J$116&gt;1,0,660))))</f>
        <v>0</v>
      </c>
      <c r="M119" s="123"/>
      <c r="N119" s="83" t="s">
        <v>710</v>
      </c>
      <c r="X119" s="121"/>
      <c r="Y119" s="122"/>
      <c r="Z119" s="137"/>
    </row>
    <row r="120" spans="2:26" ht="21" customHeight="1" thickBot="1">
      <c r="B120" s="274"/>
      <c r="C120" s="33" t="s">
        <v>269</v>
      </c>
      <c r="D120" s="242"/>
      <c r="E120" s="243"/>
      <c r="F120" s="243"/>
      <c r="G120" s="243"/>
      <c r="H120" s="243"/>
      <c r="I120" s="243"/>
      <c r="J120" s="244"/>
      <c r="K120" s="28" t="s">
        <v>685</v>
      </c>
      <c r="L120" s="29">
        <f>L118+L119</f>
        <v>0</v>
      </c>
      <c r="M120" s="123"/>
      <c r="N120" s="87">
        <f>IF(DATA!$H$116,L118+J118*IF($L$22&gt;0,DATA!P90,0),0)</f>
        <v>0</v>
      </c>
      <c r="X120" s="121"/>
      <c r="Y120" s="122"/>
      <c r="Z120" s="137"/>
    </row>
    <row r="121" spans="2:26" ht="21" customHeight="1" thickBot="1">
      <c r="B121" s="43" t="str">
        <f>IF(DATA!$H$116=FALSE,"",IF(AND(INPUT!D116="",INPUT!D117="",INPUT!F118="",INPUT!D119="",INPUT!D120=""),"",$S$25))</f>
        <v/>
      </c>
      <c r="C121" s="40"/>
      <c r="D121" s="39"/>
      <c r="E121" s="39"/>
      <c r="F121" s="39"/>
      <c r="G121" s="39"/>
      <c r="H121" s="39"/>
      <c r="I121" s="41"/>
      <c r="J121" s="39"/>
      <c r="K121" s="42" t="str">
        <f>IF(DATA!L116="","",INPUT!$S$26)</f>
        <v/>
      </c>
      <c r="L121" s="151" t="s">
        <v>481</v>
      </c>
      <c r="M121" s="83"/>
      <c r="N121" s="83" t="s">
        <v>606</v>
      </c>
      <c r="O121" s="83" t="str">
        <f>IF(AND(J118&gt;0,DATA!$B$116=1),$S$27,"")</f>
        <v/>
      </c>
      <c r="X121" s="121"/>
      <c r="Y121" s="122"/>
      <c r="Z121" s="137"/>
    </row>
    <row r="122" spans="2:26" ht="21" customHeight="1">
      <c r="B122" s="272">
        <v>17</v>
      </c>
      <c r="C122" s="20" t="s">
        <v>296</v>
      </c>
      <c r="D122" s="239"/>
      <c r="E122" s="240"/>
      <c r="F122" s="240"/>
      <c r="G122" s="240"/>
      <c r="H122" s="241"/>
      <c r="I122" s="98" t="s">
        <v>373</v>
      </c>
      <c r="J122" s="230"/>
      <c r="K122" s="231"/>
      <c r="L122" s="232"/>
      <c r="M122" s="83"/>
      <c r="N122" s="83" t="s">
        <v>330</v>
      </c>
      <c r="O122" s="83" t="str">
        <f>IF(AND(OR(DATA!$B$117=1,DATA!$D$117=1),J224=0,OR(ISBLANK(D122)=FALSE,ISBLANK(D123)=FALSE,ISBLANK(D124)=FALSE,ISBLANK(F124)=FALSE,ISBLANK(D125)=FALSE,ISBLANK(D126)=FALSE,DATA!$H$117)),$S$27,"")</f>
        <v/>
      </c>
      <c r="X122" s="121"/>
      <c r="Y122" s="122"/>
      <c r="Z122" s="137"/>
    </row>
    <row r="123" spans="2:26" ht="21" customHeight="1">
      <c r="B123" s="273"/>
      <c r="C123" s="21" t="s">
        <v>684</v>
      </c>
      <c r="D123" s="236"/>
      <c r="E123" s="237"/>
      <c r="F123" s="237"/>
      <c r="G123" s="237"/>
      <c r="H123" s="238"/>
      <c r="I123" s="22" t="s">
        <v>113</v>
      </c>
      <c r="J123" s="233"/>
      <c r="K123" s="234"/>
      <c r="L123" s="235"/>
      <c r="M123" s="83"/>
      <c r="N123" s="83" t="s">
        <v>613</v>
      </c>
      <c r="O123" s="83" t="str">
        <f>IF(AND(J124&gt;0,DATA!$H$117=FALSE,OR(D122="",D123="",D124="",F124="",D125="")),$S$28,"")</f>
        <v/>
      </c>
      <c r="X123" s="121"/>
      <c r="Y123" s="122"/>
      <c r="Z123" s="137"/>
    </row>
    <row r="124" spans="2:26" ht="21" customHeight="1">
      <c r="B124" s="273"/>
      <c r="C124" s="21" t="s">
        <v>565</v>
      </c>
      <c r="D124" s="69"/>
      <c r="E124" s="70" t="s">
        <v>393</v>
      </c>
      <c r="F124" s="236"/>
      <c r="G124" s="237"/>
      <c r="H124" s="238"/>
      <c r="I124" s="22" t="s">
        <v>555</v>
      </c>
      <c r="J124" s="75">
        <v>0</v>
      </c>
      <c r="K124" s="24" t="s">
        <v>135</v>
      </c>
      <c r="L124" s="25">
        <f>DATA!$F$117*INPUT!J124</f>
        <v>0</v>
      </c>
      <c r="M124" s="83"/>
      <c r="N124" s="83" t="s">
        <v>440</v>
      </c>
      <c r="X124" s="121"/>
      <c r="Y124" s="122"/>
      <c r="Z124" s="137"/>
    </row>
    <row r="125" spans="2:26" ht="21" customHeight="1" thickBot="1">
      <c r="B125" s="273"/>
      <c r="C125" s="21" t="s">
        <v>383</v>
      </c>
      <c r="D125" s="236"/>
      <c r="E125" s="237"/>
      <c r="F125" s="237"/>
      <c r="G125" s="237"/>
      <c r="H125" s="237"/>
      <c r="I125" s="237"/>
      <c r="J125" s="238"/>
      <c r="K125" s="26" t="s">
        <v>459</v>
      </c>
      <c r="L125" s="27">
        <f>IF(L124&gt;9999,0,IF(N126=0,IF(L124=0,0,660),IF($N$25&gt;9999,0,IF(DATA!$J$117&gt;1,0,660))))</f>
        <v>0</v>
      </c>
      <c r="M125" s="123"/>
      <c r="N125" s="83" t="s">
        <v>710</v>
      </c>
      <c r="X125" s="121"/>
      <c r="Y125" s="122"/>
      <c r="Z125" s="137"/>
    </row>
    <row r="126" spans="2:26" ht="21" customHeight="1" thickBot="1">
      <c r="B126" s="274"/>
      <c r="C126" s="33" t="s">
        <v>269</v>
      </c>
      <c r="D126" s="242"/>
      <c r="E126" s="243"/>
      <c r="F126" s="243"/>
      <c r="G126" s="243"/>
      <c r="H126" s="243"/>
      <c r="I126" s="243"/>
      <c r="J126" s="244"/>
      <c r="K126" s="28" t="s">
        <v>685</v>
      </c>
      <c r="L126" s="29">
        <f>L124+L125</f>
        <v>0</v>
      </c>
      <c r="M126" s="123"/>
      <c r="N126" s="87">
        <f>IF(DATA!$H$117,L124+J124*IF($L$22&gt;0,DATA!P90,0),0)</f>
        <v>0</v>
      </c>
      <c r="X126" s="121"/>
      <c r="Y126" s="122"/>
      <c r="Z126" s="137"/>
    </row>
    <row r="127" spans="2:26" ht="21" customHeight="1" thickTop="1" thickBot="1">
      <c r="B127" s="76" t="str">
        <f>IF(DATA!$H$117=FALSE,"",IF(AND(INPUT!D122="",INPUT!D123="",INPUT!F124="",INPUT!D125="",INPUT!D126=""),"",$S$25))</f>
        <v/>
      </c>
      <c r="C127" s="40"/>
      <c r="D127" s="39"/>
      <c r="E127" s="39"/>
      <c r="F127" s="39"/>
      <c r="G127" s="39"/>
      <c r="H127" s="39"/>
      <c r="I127" s="41"/>
      <c r="J127" s="39"/>
      <c r="K127" s="42" t="str">
        <f>IF(DATA!L117="","",INPUT!$S$26)</f>
        <v/>
      </c>
      <c r="L127" s="151" t="s">
        <v>481</v>
      </c>
      <c r="M127" s="83"/>
      <c r="N127" s="83" t="s">
        <v>606</v>
      </c>
      <c r="O127" s="83" t="str">
        <f>IF(AND(J124&gt;0,DATA!$B$117=1),$S$27,"")</f>
        <v/>
      </c>
      <c r="U127" s="307" t="s">
        <v>658</v>
      </c>
      <c r="V127" s="308"/>
      <c r="X127" s="121"/>
      <c r="Y127" s="122"/>
      <c r="Z127" s="137"/>
    </row>
    <row r="128" spans="2:26" ht="21" customHeight="1" thickBot="1">
      <c r="B128" s="272">
        <v>18</v>
      </c>
      <c r="C128" s="20" t="s">
        <v>296</v>
      </c>
      <c r="D128" s="239"/>
      <c r="E128" s="240"/>
      <c r="F128" s="240"/>
      <c r="G128" s="240"/>
      <c r="H128" s="241"/>
      <c r="I128" s="98" t="s">
        <v>373</v>
      </c>
      <c r="J128" s="230"/>
      <c r="K128" s="231"/>
      <c r="L128" s="232"/>
      <c r="M128" s="83"/>
      <c r="N128" s="83" t="s">
        <v>330</v>
      </c>
      <c r="O128" s="83" t="str">
        <f>IF(AND(OR(DATA!$B$118=1,DATA!$D$118=1),J230=0,OR(ISBLANK(D128)=FALSE,ISBLANK(D129)=FALSE,ISBLANK(D130)=FALSE,ISBLANK(F130)=FALSE,ISBLANK(D131)=FALSE,ISBLANK(D132)=FALSE,DATA!$H$118)),$S$27,"")</f>
        <v/>
      </c>
      <c r="U128" s="309"/>
      <c r="V128" s="310"/>
      <c r="X128" s="121"/>
      <c r="Y128" s="122"/>
      <c r="Z128" s="137"/>
    </row>
    <row r="129" spans="2:26" ht="21" customHeight="1" thickBot="1">
      <c r="B129" s="273"/>
      <c r="C129" s="21" t="s">
        <v>684</v>
      </c>
      <c r="D129" s="236"/>
      <c r="E129" s="237"/>
      <c r="F129" s="237"/>
      <c r="G129" s="237"/>
      <c r="H129" s="238"/>
      <c r="I129" s="22" t="s">
        <v>113</v>
      </c>
      <c r="J129" s="233"/>
      <c r="K129" s="234"/>
      <c r="L129" s="235"/>
      <c r="M129" s="83"/>
      <c r="N129" s="83" t="s">
        <v>613</v>
      </c>
      <c r="O129" s="83" t="str">
        <f>IF(AND(J130&gt;0,DATA!$H$118=FALSE,OR(D128="",D129="",D130="",F130="",D131="")),$S$28,"")</f>
        <v/>
      </c>
      <c r="U129" s="88" t="s">
        <v>570</v>
      </c>
      <c r="V129" s="89"/>
      <c r="X129" s="121"/>
      <c r="Y129" s="122"/>
      <c r="Z129" s="137"/>
    </row>
    <row r="130" spans="2:26" ht="21" customHeight="1" thickTop="1">
      <c r="B130" s="273"/>
      <c r="C130" s="21" t="s">
        <v>565</v>
      </c>
      <c r="D130" s="69"/>
      <c r="E130" s="70" t="s">
        <v>393</v>
      </c>
      <c r="F130" s="236"/>
      <c r="G130" s="237"/>
      <c r="H130" s="238"/>
      <c r="I130" s="22" t="s">
        <v>555</v>
      </c>
      <c r="J130" s="75">
        <v>0</v>
      </c>
      <c r="K130" s="24" t="s">
        <v>135</v>
      </c>
      <c r="L130" s="25">
        <f>DATA!$F$118*INPUT!J130</f>
        <v>0</v>
      </c>
      <c r="M130" s="83"/>
      <c r="N130" s="83" t="s">
        <v>440</v>
      </c>
      <c r="U130" s="311" t="s">
        <v>169</v>
      </c>
      <c r="V130" s="312"/>
      <c r="X130" s="121"/>
      <c r="Y130" s="122"/>
      <c r="Z130" s="137"/>
    </row>
    <row r="131" spans="2:26" ht="21" customHeight="1" thickBot="1">
      <c r="B131" s="273"/>
      <c r="C131" s="21" t="s">
        <v>383</v>
      </c>
      <c r="D131" s="236"/>
      <c r="E131" s="237"/>
      <c r="F131" s="237"/>
      <c r="G131" s="237"/>
      <c r="H131" s="237"/>
      <c r="I131" s="237"/>
      <c r="J131" s="238"/>
      <c r="K131" s="26" t="s">
        <v>459</v>
      </c>
      <c r="L131" s="27">
        <f>IF(L130&gt;9999,0,IF(N132=0,IF(L130=0,0,660),IF($N$25&gt;9999,0,IF(DATA!$J$118&gt;1,0,660))))</f>
        <v>0</v>
      </c>
      <c r="M131" s="123"/>
      <c r="N131" s="83" t="s">
        <v>710</v>
      </c>
      <c r="U131" s="313"/>
      <c r="V131" s="314"/>
      <c r="X131" s="121"/>
      <c r="Y131" s="122"/>
      <c r="Z131" s="137"/>
    </row>
    <row r="132" spans="2:26" ht="21" customHeight="1" thickTop="1" thickBot="1">
      <c r="B132" s="274"/>
      <c r="C132" s="33" t="s">
        <v>269</v>
      </c>
      <c r="D132" s="242"/>
      <c r="E132" s="243"/>
      <c r="F132" s="243"/>
      <c r="G132" s="243"/>
      <c r="H132" s="243"/>
      <c r="I132" s="243"/>
      <c r="J132" s="244"/>
      <c r="K132" s="28" t="s">
        <v>685</v>
      </c>
      <c r="L132" s="29">
        <f>L130+L131</f>
        <v>0</v>
      </c>
      <c r="M132" s="123"/>
      <c r="N132" s="87">
        <f>IF(DATA!$H$118,L130+J130*IF($L$22&gt;0,DATA!P90,0),0)</f>
        <v>0</v>
      </c>
      <c r="U132" s="315" t="s">
        <v>1601</v>
      </c>
      <c r="V132" s="316"/>
      <c r="X132" s="121"/>
      <c r="Y132" s="122"/>
      <c r="Z132" s="137"/>
    </row>
    <row r="133" spans="2:26" ht="21" customHeight="1" thickBot="1">
      <c r="B133" s="43" t="str">
        <f>IF(DATA!$H$118=FALSE,"",IF(AND(INPUT!D128="",INPUT!D129="",INPUT!F130="",INPUT!D131="",INPUT!D132=""),"",$S$25))</f>
        <v/>
      </c>
      <c r="C133" s="40"/>
      <c r="D133" s="39"/>
      <c r="E133" s="39"/>
      <c r="F133" s="39"/>
      <c r="G133" s="39"/>
      <c r="H133" s="39"/>
      <c r="I133" s="41"/>
      <c r="J133" s="39"/>
      <c r="K133" s="42" t="str">
        <f>IF(DATA!L118="","",INPUT!$S$26)</f>
        <v/>
      </c>
      <c r="L133" s="151" t="s">
        <v>481</v>
      </c>
      <c r="M133" s="83"/>
      <c r="N133" s="83" t="s">
        <v>606</v>
      </c>
      <c r="O133" s="83" t="str">
        <f>IF(AND(J130&gt;0,DATA!$B$118=1),$S$27,"")</f>
        <v/>
      </c>
      <c r="U133" s="317"/>
      <c r="V133" s="318"/>
      <c r="X133" s="121"/>
      <c r="Y133" s="122"/>
      <c r="Z133" s="137"/>
    </row>
    <row r="134" spans="2:26" ht="21" customHeight="1" thickTop="1">
      <c r="B134" s="272">
        <v>19</v>
      </c>
      <c r="C134" s="20" t="s">
        <v>296</v>
      </c>
      <c r="D134" s="239"/>
      <c r="E134" s="240"/>
      <c r="F134" s="240"/>
      <c r="G134" s="240"/>
      <c r="H134" s="241"/>
      <c r="I134" s="98" t="s">
        <v>373</v>
      </c>
      <c r="J134" s="230"/>
      <c r="K134" s="231"/>
      <c r="L134" s="232"/>
      <c r="M134" s="83"/>
      <c r="N134" s="83" t="s">
        <v>330</v>
      </c>
      <c r="O134" s="83" t="str">
        <f>IF(AND(OR(DATA!$B$119=1,DATA!$D$119=1),J236=0,OR(ISBLANK(D134)=FALSE,ISBLANK(D135)=FALSE,ISBLANK(D136)=FALSE,ISBLANK(F136)=FALSE,ISBLANK(D137)=FALSE,ISBLANK(D138)=FALSE,DATA!$H$119)),$S$27,"")</f>
        <v/>
      </c>
      <c r="U134" s="319" t="s">
        <v>1604</v>
      </c>
      <c r="V134" s="312"/>
      <c r="X134" s="121"/>
      <c r="Y134" s="122"/>
      <c r="Z134" s="137"/>
    </row>
    <row r="135" spans="2:26" ht="21" customHeight="1" thickBot="1">
      <c r="B135" s="273"/>
      <c r="C135" s="21" t="s">
        <v>684</v>
      </c>
      <c r="D135" s="236"/>
      <c r="E135" s="237"/>
      <c r="F135" s="237"/>
      <c r="G135" s="237"/>
      <c r="H135" s="238"/>
      <c r="I135" s="22" t="s">
        <v>113</v>
      </c>
      <c r="J135" s="233"/>
      <c r="K135" s="234"/>
      <c r="L135" s="235"/>
      <c r="M135" s="83"/>
      <c r="N135" s="83" t="s">
        <v>613</v>
      </c>
      <c r="O135" s="83" t="str">
        <f>IF(AND(J136&gt;0,DATA!$H$119=FALSE,OR(D134="",D135="",D136="",F136="",D137="")),$S$28,"")</f>
        <v/>
      </c>
      <c r="U135" s="313"/>
      <c r="V135" s="314"/>
      <c r="X135" s="121"/>
      <c r="Y135" s="122"/>
      <c r="Z135" s="137"/>
    </row>
    <row r="136" spans="2:26" ht="21" customHeight="1" thickTop="1">
      <c r="B136" s="273"/>
      <c r="C136" s="21" t="s">
        <v>565</v>
      </c>
      <c r="D136" s="69"/>
      <c r="E136" s="70" t="s">
        <v>393</v>
      </c>
      <c r="F136" s="236"/>
      <c r="G136" s="237"/>
      <c r="H136" s="238"/>
      <c r="I136" s="22" t="s">
        <v>555</v>
      </c>
      <c r="J136" s="75">
        <v>0</v>
      </c>
      <c r="K136" s="24" t="s">
        <v>135</v>
      </c>
      <c r="L136" s="25">
        <f>DATA!$F$119*INPUT!J136</f>
        <v>0</v>
      </c>
      <c r="M136" s="83"/>
      <c r="N136" s="83" t="s">
        <v>440</v>
      </c>
      <c r="U136" s="319" t="s">
        <v>1603</v>
      </c>
      <c r="V136" s="320"/>
      <c r="X136" s="121"/>
      <c r="Y136" s="122"/>
      <c r="Z136" s="137"/>
    </row>
    <row r="137" spans="2:26" ht="21" customHeight="1" thickBot="1">
      <c r="B137" s="273"/>
      <c r="C137" s="21" t="s">
        <v>383</v>
      </c>
      <c r="D137" s="236"/>
      <c r="E137" s="237"/>
      <c r="F137" s="237"/>
      <c r="G137" s="237"/>
      <c r="H137" s="237"/>
      <c r="I137" s="237"/>
      <c r="J137" s="238"/>
      <c r="K137" s="26" t="s">
        <v>459</v>
      </c>
      <c r="L137" s="27">
        <f>IF(L136&gt;9999,0,IF(N138=0,IF(L136=0,0,660),IF($N$25&gt;9999,0,IF(DATA!$J$119&gt;1,0,660))))</f>
        <v>0</v>
      </c>
      <c r="M137" s="123"/>
      <c r="N137" s="83" t="s">
        <v>710</v>
      </c>
      <c r="U137" s="321"/>
      <c r="V137" s="322"/>
      <c r="X137" s="121"/>
      <c r="Y137" s="122"/>
      <c r="Z137" s="137"/>
    </row>
    <row r="138" spans="2:26" ht="21" customHeight="1" thickTop="1" thickBot="1">
      <c r="B138" s="274"/>
      <c r="C138" s="33" t="s">
        <v>269</v>
      </c>
      <c r="D138" s="242"/>
      <c r="E138" s="243"/>
      <c r="F138" s="243"/>
      <c r="G138" s="243"/>
      <c r="H138" s="243"/>
      <c r="I138" s="243"/>
      <c r="J138" s="244"/>
      <c r="K138" s="28" t="s">
        <v>685</v>
      </c>
      <c r="L138" s="29">
        <f>L136+L137</f>
        <v>0</v>
      </c>
      <c r="M138" s="123"/>
      <c r="N138" s="87">
        <f>IF(DATA!$H$119,L136+J136*IF($L$22&gt;0,DATA!P90,0),0)</f>
        <v>0</v>
      </c>
      <c r="U138" s="219" t="s">
        <v>1602</v>
      </c>
      <c r="V138" s="219"/>
      <c r="X138" s="121"/>
      <c r="Y138" s="122"/>
      <c r="Z138" s="137"/>
    </row>
    <row r="139" spans="2:26" ht="21" customHeight="1" thickTop="1" thickBot="1">
      <c r="B139" s="43" t="str">
        <f>IF(DATA!$H$119=FALSE,"",IF(AND(INPUT!D134="",INPUT!D135="",INPUT!F136="",INPUT!D137="",INPUT!D138=""),"",$S$25))</f>
        <v/>
      </c>
      <c r="C139" s="40"/>
      <c r="D139" s="39"/>
      <c r="E139" s="39"/>
      <c r="F139" s="39"/>
      <c r="G139" s="39"/>
      <c r="H139" s="39"/>
      <c r="I139" s="41"/>
      <c r="J139" s="39"/>
      <c r="K139" s="42" t="str">
        <f>IF(DATA!L119="","",INPUT!$S$26)</f>
        <v/>
      </c>
      <c r="L139" s="151" t="s">
        <v>481</v>
      </c>
      <c r="M139" s="83"/>
      <c r="N139" s="83" t="s">
        <v>606</v>
      </c>
      <c r="O139" s="83" t="str">
        <f>IF(AND(J136&gt;0,DATA!$B$119=1),$S$27,"")</f>
        <v/>
      </c>
      <c r="U139" s="323" t="s">
        <v>1575</v>
      </c>
      <c r="V139" s="324"/>
      <c r="X139" s="121"/>
      <c r="Y139" s="122"/>
      <c r="Z139" s="137"/>
    </row>
    <row r="140" spans="2:26" ht="21" customHeight="1" thickBot="1">
      <c r="B140" s="272">
        <v>20</v>
      </c>
      <c r="C140" s="20" t="s">
        <v>296</v>
      </c>
      <c r="D140" s="239"/>
      <c r="E140" s="240"/>
      <c r="F140" s="240"/>
      <c r="G140" s="240"/>
      <c r="H140" s="241"/>
      <c r="I140" s="98" t="s">
        <v>373</v>
      </c>
      <c r="J140" s="230"/>
      <c r="K140" s="231"/>
      <c r="L140" s="232"/>
      <c r="M140" s="83"/>
      <c r="N140" s="83" t="s">
        <v>330</v>
      </c>
      <c r="O140" s="83" t="str">
        <f>IF(AND(OR(DATA!$B$120=1,DATA!$D$120=1),J242=0,OR(ISBLANK(D140)=FALSE,ISBLANK(D141)=FALSE,ISBLANK(D142)=FALSE,ISBLANK(F142)=FALSE,ISBLANK(D143)=FALSE,ISBLANK(D144)=FALSE,DATA!$H$120)),$S$27,"")</f>
        <v/>
      </c>
      <c r="U140" s="325"/>
      <c r="V140" s="326"/>
      <c r="X140" s="121"/>
      <c r="Y140" s="122"/>
      <c r="Z140" s="137"/>
    </row>
    <row r="141" spans="2:26" ht="21" customHeight="1" thickTop="1" thickBot="1">
      <c r="B141" s="273"/>
      <c r="C141" s="21" t="s">
        <v>684</v>
      </c>
      <c r="D141" s="236"/>
      <c r="E141" s="237"/>
      <c r="F141" s="237"/>
      <c r="G141" s="237"/>
      <c r="H141" s="238"/>
      <c r="I141" s="22" t="s">
        <v>113</v>
      </c>
      <c r="J141" s="233"/>
      <c r="K141" s="234"/>
      <c r="L141" s="235"/>
      <c r="M141" s="83"/>
      <c r="N141" s="83" t="s">
        <v>613</v>
      </c>
      <c r="O141" s="83" t="str">
        <f>IF(AND(J142&gt;0,DATA!$H$120=FALSE,OR(D140="",D141="",D142="",F142="",D143="")),$S$28,"")</f>
        <v/>
      </c>
      <c r="U141" s="219" t="s">
        <v>1605</v>
      </c>
      <c r="V141" s="220"/>
      <c r="X141" s="121"/>
      <c r="Y141" s="122"/>
      <c r="Z141" s="137"/>
    </row>
    <row r="142" spans="2:26" ht="21" customHeight="1" thickTop="1">
      <c r="B142" s="273"/>
      <c r="C142" s="21" t="s">
        <v>565</v>
      </c>
      <c r="D142" s="69"/>
      <c r="E142" s="70" t="s">
        <v>393</v>
      </c>
      <c r="F142" s="236"/>
      <c r="G142" s="237"/>
      <c r="H142" s="238"/>
      <c r="I142" s="22" t="s">
        <v>555</v>
      </c>
      <c r="J142" s="75">
        <v>0</v>
      </c>
      <c r="K142" s="24" t="s">
        <v>135</v>
      </c>
      <c r="L142" s="25">
        <f>DATA!$F$120*INPUT!J142</f>
        <v>0</v>
      </c>
      <c r="M142" s="83"/>
      <c r="N142" s="83" t="s">
        <v>440</v>
      </c>
      <c r="U142" s="303" t="s">
        <v>658</v>
      </c>
      <c r="V142" s="304"/>
      <c r="X142" s="121"/>
      <c r="Y142" s="122"/>
      <c r="Z142" s="137"/>
    </row>
    <row r="143" spans="2:26" ht="21" customHeight="1" thickBot="1">
      <c r="B143" s="273"/>
      <c r="C143" s="21" t="s">
        <v>383</v>
      </c>
      <c r="D143" s="236"/>
      <c r="E143" s="237"/>
      <c r="F143" s="237"/>
      <c r="G143" s="237"/>
      <c r="H143" s="237"/>
      <c r="I143" s="237"/>
      <c r="J143" s="238"/>
      <c r="K143" s="26" t="s">
        <v>459</v>
      </c>
      <c r="L143" s="27">
        <f>IF(L142&gt;9999,0,IF(N144=0,IF(L142=0,0,660),IF($N$25&gt;9999,0,IF(DATA!$J$120&gt;1,0,660))))</f>
        <v>0</v>
      </c>
      <c r="M143" s="123"/>
      <c r="N143" s="83" t="s">
        <v>710</v>
      </c>
      <c r="U143" s="305"/>
      <c r="V143" s="306"/>
      <c r="X143" s="121"/>
      <c r="Y143" s="122"/>
      <c r="Z143" s="137"/>
    </row>
    <row r="144" spans="2:26" ht="21" customHeight="1" thickTop="1" thickBot="1">
      <c r="B144" s="274"/>
      <c r="C144" s="33" t="s">
        <v>269</v>
      </c>
      <c r="D144" s="242"/>
      <c r="E144" s="243"/>
      <c r="F144" s="243"/>
      <c r="G144" s="243"/>
      <c r="H144" s="243"/>
      <c r="I144" s="243"/>
      <c r="J144" s="244"/>
      <c r="K144" s="28" t="s">
        <v>685</v>
      </c>
      <c r="L144" s="29">
        <f>L142+L143</f>
        <v>0</v>
      </c>
      <c r="M144" s="123"/>
      <c r="N144" s="87">
        <f>IF(DATA!$H$120,L142+J142*IF($L$22&gt;0,DATA!P90,0),0)</f>
        <v>0</v>
      </c>
      <c r="U144"/>
      <c r="V144"/>
      <c r="X144" s="121"/>
      <c r="Y144" s="122"/>
      <c r="Z144" s="137"/>
    </row>
    <row r="145" spans="2:26" ht="21" customHeight="1" thickBot="1">
      <c r="B145" s="43" t="str">
        <f>IF(DATA!$H$120=FALSE,"",IF(AND(INPUT!D140="",INPUT!D141="",INPUT!F142="",INPUT!D143="",INPUT!D144=""),"",$S$25))</f>
        <v/>
      </c>
      <c r="C145" s="40"/>
      <c r="D145" s="39"/>
      <c r="E145" s="39"/>
      <c r="F145" s="39"/>
      <c r="G145" s="39"/>
      <c r="H145" s="39"/>
      <c r="I145" s="41"/>
      <c r="J145" s="39"/>
      <c r="K145" s="42" t="str">
        <f>IF(DATA!L120="","",INPUT!$S$26)</f>
        <v/>
      </c>
      <c r="L145" s="151" t="s">
        <v>481</v>
      </c>
      <c r="M145" s="83"/>
      <c r="N145" s="83" t="s">
        <v>606</v>
      </c>
      <c r="O145" s="83" t="str">
        <f>IF(AND(J142&gt;0,DATA!$B$120=1),$S$27,"")</f>
        <v/>
      </c>
      <c r="U145"/>
      <c r="V145"/>
      <c r="X145" s="121"/>
      <c r="Y145" s="122"/>
      <c r="Z145" s="137"/>
    </row>
    <row r="146" spans="2:26" ht="21" customHeight="1">
      <c r="B146" s="272">
        <v>21</v>
      </c>
      <c r="C146" s="20" t="s">
        <v>296</v>
      </c>
      <c r="D146" s="239"/>
      <c r="E146" s="240"/>
      <c r="F146" s="240"/>
      <c r="G146" s="240"/>
      <c r="H146" s="241"/>
      <c r="I146" s="98" t="s">
        <v>373</v>
      </c>
      <c r="J146" s="230"/>
      <c r="K146" s="231"/>
      <c r="L146" s="232"/>
      <c r="M146" s="83"/>
      <c r="N146" s="83" t="s">
        <v>330</v>
      </c>
      <c r="O146" s="83" t="str">
        <f>IF(AND(OR(DATA!$B$121=1,DATA!$D$121=1),J248=0,OR(ISBLANK(D146)=FALSE,ISBLANK(D147)=FALSE,ISBLANK(D148)=FALSE,ISBLANK(F148)=FALSE,ISBLANK(D149)=FALSE,ISBLANK(D150)=FALSE,DATA!$H$121)),$S$27,"")</f>
        <v/>
      </c>
      <c r="U146"/>
      <c r="V146"/>
      <c r="X146" s="121"/>
      <c r="Y146" s="122"/>
      <c r="Z146" s="137"/>
    </row>
    <row r="147" spans="2:26" ht="21" customHeight="1">
      <c r="B147" s="273"/>
      <c r="C147" s="21" t="s">
        <v>684</v>
      </c>
      <c r="D147" s="236"/>
      <c r="E147" s="237"/>
      <c r="F147" s="237"/>
      <c r="G147" s="237"/>
      <c r="H147" s="238"/>
      <c r="I147" s="22" t="s">
        <v>113</v>
      </c>
      <c r="J147" s="233"/>
      <c r="K147" s="234"/>
      <c r="L147" s="235"/>
      <c r="M147" s="83"/>
      <c r="N147" s="83" t="s">
        <v>613</v>
      </c>
      <c r="O147" s="83" t="str">
        <f>IF(AND(J148&gt;0,DATA!$H$121=FALSE,OR(D146="",D147="",D148="",F148="",D149="")),$S$28,"")</f>
        <v/>
      </c>
      <c r="U147"/>
      <c r="V147"/>
      <c r="X147" s="121"/>
      <c r="Y147" s="122"/>
      <c r="Z147" s="137"/>
    </row>
    <row r="148" spans="2:26" ht="21" customHeight="1">
      <c r="B148" s="273"/>
      <c r="C148" s="21" t="s">
        <v>565</v>
      </c>
      <c r="D148" s="69"/>
      <c r="E148" s="70" t="s">
        <v>393</v>
      </c>
      <c r="F148" s="236"/>
      <c r="G148" s="237"/>
      <c r="H148" s="238"/>
      <c r="I148" s="22" t="s">
        <v>555</v>
      </c>
      <c r="J148" s="75">
        <v>0</v>
      </c>
      <c r="K148" s="24" t="s">
        <v>135</v>
      </c>
      <c r="L148" s="25">
        <f>DATA!$F$121*INPUT!J148</f>
        <v>0</v>
      </c>
      <c r="M148" s="83"/>
      <c r="N148" s="83" t="s">
        <v>440</v>
      </c>
      <c r="X148" s="121"/>
      <c r="Y148" s="122"/>
      <c r="Z148" s="137"/>
    </row>
    <row r="149" spans="2:26" ht="21" customHeight="1" thickBot="1">
      <c r="B149" s="273"/>
      <c r="C149" s="21" t="s">
        <v>383</v>
      </c>
      <c r="D149" s="236"/>
      <c r="E149" s="237"/>
      <c r="F149" s="237"/>
      <c r="G149" s="237"/>
      <c r="H149" s="237"/>
      <c r="I149" s="237"/>
      <c r="J149" s="238"/>
      <c r="K149" s="26" t="s">
        <v>459</v>
      </c>
      <c r="L149" s="27">
        <f>IF(L148&gt;9999,0,IF(N150=0,IF(L148=0,0,660),IF($N$25&gt;9999,0,IF(DATA!$J$121&gt;1,0,660))))</f>
        <v>0</v>
      </c>
      <c r="M149" s="123"/>
      <c r="N149" s="83" t="s">
        <v>710</v>
      </c>
      <c r="X149" s="121"/>
      <c r="Y149" s="122"/>
      <c r="Z149" s="137"/>
    </row>
    <row r="150" spans="2:26" ht="21" customHeight="1" thickBot="1">
      <c r="B150" s="274"/>
      <c r="C150" s="33" t="s">
        <v>269</v>
      </c>
      <c r="D150" s="242"/>
      <c r="E150" s="243"/>
      <c r="F150" s="243"/>
      <c r="G150" s="243"/>
      <c r="H150" s="243"/>
      <c r="I150" s="243"/>
      <c r="J150" s="244"/>
      <c r="K150" s="28" t="s">
        <v>685</v>
      </c>
      <c r="L150" s="29">
        <f>L148+L149</f>
        <v>0</v>
      </c>
      <c r="M150" s="123"/>
      <c r="N150" s="87">
        <f>IF(DATA!$H$121,L148+J148*IF($L$22&gt;0,DATA!P90,0),0)</f>
        <v>0</v>
      </c>
      <c r="X150" s="121"/>
      <c r="Y150" s="122"/>
      <c r="Z150" s="137"/>
    </row>
    <row r="151" spans="2:26" ht="21" customHeight="1" thickBot="1">
      <c r="B151" s="43" t="str">
        <f>IF(DATA!$H$121=FALSE,"",IF(AND(INPUT!D146="",INPUT!D147="",INPUT!F148="",INPUT!D149="",INPUT!D150=""),"",$S$25))</f>
        <v/>
      </c>
      <c r="C151" s="40"/>
      <c r="D151" s="39"/>
      <c r="E151" s="39"/>
      <c r="F151" s="39"/>
      <c r="G151" s="39"/>
      <c r="H151" s="39"/>
      <c r="I151" s="41"/>
      <c r="J151" s="39"/>
      <c r="K151" s="42" t="str">
        <f>IF(DATA!L121="","",INPUT!$S$26)</f>
        <v/>
      </c>
      <c r="L151" s="151" t="s">
        <v>481</v>
      </c>
      <c r="M151" s="83"/>
      <c r="N151" s="83" t="s">
        <v>606</v>
      </c>
      <c r="O151" s="83" t="str">
        <f>IF(AND(J148&gt;0,DATA!$B$121=1),$S$27,"")</f>
        <v/>
      </c>
      <c r="X151" s="121"/>
      <c r="Y151" s="122"/>
      <c r="Z151" s="137"/>
    </row>
    <row r="152" spans="2:26" ht="21" customHeight="1">
      <c r="B152" s="272">
        <v>22</v>
      </c>
      <c r="C152" s="20" t="s">
        <v>296</v>
      </c>
      <c r="D152" s="239"/>
      <c r="E152" s="240"/>
      <c r="F152" s="240"/>
      <c r="G152" s="240"/>
      <c r="H152" s="241"/>
      <c r="I152" s="98" t="s">
        <v>373</v>
      </c>
      <c r="J152" s="230"/>
      <c r="K152" s="231"/>
      <c r="L152" s="232"/>
      <c r="M152" s="83"/>
      <c r="N152" s="83" t="s">
        <v>330</v>
      </c>
      <c r="O152" s="83" t="str">
        <f>IF(AND(OR(DATA!$B$122=1,DATA!$D$122=1),J254=0,OR(ISBLANK(D152)=FALSE,ISBLANK(D153)=FALSE,ISBLANK(D154)=FALSE,ISBLANK(F154)=FALSE,ISBLANK(D155)=FALSE,ISBLANK(D156)=FALSE,DATA!$H$122)),$S$27,"")</f>
        <v/>
      </c>
      <c r="X152" s="121"/>
      <c r="Y152" s="122"/>
      <c r="Z152" s="137"/>
    </row>
    <row r="153" spans="2:26" ht="21" customHeight="1">
      <c r="B153" s="273"/>
      <c r="C153" s="21" t="s">
        <v>684</v>
      </c>
      <c r="D153" s="236"/>
      <c r="E153" s="237"/>
      <c r="F153" s="237"/>
      <c r="G153" s="237"/>
      <c r="H153" s="238"/>
      <c r="I153" s="22" t="s">
        <v>113</v>
      </c>
      <c r="J153" s="233"/>
      <c r="K153" s="234"/>
      <c r="L153" s="235"/>
      <c r="M153" s="83"/>
      <c r="N153" s="83" t="s">
        <v>613</v>
      </c>
      <c r="O153" s="83" t="str">
        <f>IF(AND(J154&gt;0,DATA!$H$122=FALSE,OR(D152="",D153="",D154="",F154="",D155="")),$S$28,"")</f>
        <v/>
      </c>
      <c r="X153" s="121"/>
      <c r="Y153" s="122"/>
      <c r="Z153" s="137"/>
    </row>
    <row r="154" spans="2:26" ht="21" customHeight="1">
      <c r="B154" s="273"/>
      <c r="C154" s="21" t="s">
        <v>565</v>
      </c>
      <c r="D154" s="69"/>
      <c r="E154" s="70" t="s">
        <v>393</v>
      </c>
      <c r="F154" s="236"/>
      <c r="G154" s="237"/>
      <c r="H154" s="238"/>
      <c r="I154" s="22" t="s">
        <v>555</v>
      </c>
      <c r="J154" s="75">
        <v>0</v>
      </c>
      <c r="K154" s="24" t="s">
        <v>135</v>
      </c>
      <c r="L154" s="25">
        <f>DATA!$F$122*INPUT!J154</f>
        <v>0</v>
      </c>
      <c r="M154" s="83"/>
      <c r="N154" s="83" t="s">
        <v>440</v>
      </c>
      <c r="X154" s="121"/>
      <c r="Y154" s="122"/>
      <c r="Z154" s="137"/>
    </row>
    <row r="155" spans="2:26" ht="21" customHeight="1" thickBot="1">
      <c r="B155" s="273"/>
      <c r="C155" s="21" t="s">
        <v>383</v>
      </c>
      <c r="D155" s="236"/>
      <c r="E155" s="237"/>
      <c r="F155" s="237"/>
      <c r="G155" s="237"/>
      <c r="H155" s="237"/>
      <c r="I155" s="237"/>
      <c r="J155" s="238"/>
      <c r="K155" s="26" t="s">
        <v>459</v>
      </c>
      <c r="L155" s="27">
        <f>IF(L154&gt;9999,0,IF(N156=0,IF(L154=0,0,660),IF($N$25&gt;9999,0,IF(DATA!$J$122&gt;1,0,660))))</f>
        <v>0</v>
      </c>
      <c r="M155" s="123"/>
      <c r="N155" s="83" t="s">
        <v>710</v>
      </c>
      <c r="X155" s="121"/>
      <c r="Y155" s="122"/>
      <c r="Z155" s="137"/>
    </row>
    <row r="156" spans="2:26" ht="21" customHeight="1" thickBot="1">
      <c r="B156" s="274"/>
      <c r="C156" s="33" t="s">
        <v>269</v>
      </c>
      <c r="D156" s="242"/>
      <c r="E156" s="243"/>
      <c r="F156" s="243"/>
      <c r="G156" s="243"/>
      <c r="H156" s="243"/>
      <c r="I156" s="243"/>
      <c r="J156" s="244"/>
      <c r="K156" s="28" t="s">
        <v>685</v>
      </c>
      <c r="L156" s="29">
        <f>L154+L155</f>
        <v>0</v>
      </c>
      <c r="M156" s="123"/>
      <c r="N156" s="87">
        <f>IF(DATA!$H$122,L154+J154*IF($L$22&gt;0,DATA!P90,0),0)</f>
        <v>0</v>
      </c>
      <c r="X156" s="121"/>
      <c r="Y156" s="122"/>
      <c r="Z156" s="137"/>
    </row>
    <row r="157" spans="2:26" ht="21" customHeight="1" thickBot="1">
      <c r="B157" s="43" t="str">
        <f>IF(DATA!$H$122=FALSE,"",IF(AND(INPUT!D152="",INPUT!D153="",INPUT!F154="",INPUT!D155="",INPUT!D156=""),"",$S$25))</f>
        <v/>
      </c>
      <c r="C157" s="40"/>
      <c r="D157" s="39"/>
      <c r="E157" s="39"/>
      <c r="F157" s="39"/>
      <c r="G157" s="39"/>
      <c r="H157" s="39"/>
      <c r="I157" s="41"/>
      <c r="J157" s="39"/>
      <c r="K157" s="42" t="str">
        <f>IF(DATA!L122="","",INPUT!$S$26)</f>
        <v/>
      </c>
      <c r="L157" s="151" t="s">
        <v>481</v>
      </c>
      <c r="M157" s="83"/>
      <c r="N157" s="83" t="s">
        <v>606</v>
      </c>
      <c r="O157" s="83" t="str">
        <f>IF(AND(J154&gt;0,DATA!$B$122=1),$S$27,"")</f>
        <v/>
      </c>
      <c r="X157" s="121"/>
      <c r="Y157" s="122"/>
      <c r="Z157" s="137"/>
    </row>
    <row r="158" spans="2:26" ht="21" customHeight="1">
      <c r="B158" s="272">
        <v>23</v>
      </c>
      <c r="C158" s="20" t="s">
        <v>296</v>
      </c>
      <c r="D158" s="239"/>
      <c r="E158" s="240"/>
      <c r="F158" s="240"/>
      <c r="G158" s="240"/>
      <c r="H158" s="241"/>
      <c r="I158" s="98" t="s">
        <v>373</v>
      </c>
      <c r="J158" s="230"/>
      <c r="K158" s="231"/>
      <c r="L158" s="232"/>
      <c r="M158" s="83"/>
      <c r="N158" s="83" t="s">
        <v>330</v>
      </c>
      <c r="O158" s="83" t="str">
        <f>IF(AND(OR(DATA!$B$123=1,DATA!$D$123=1),J260=0,OR(ISBLANK(D158)=FALSE,ISBLANK(D159)=FALSE,ISBLANK(D160)=FALSE,ISBLANK(F160)=FALSE,ISBLANK(D161)=FALSE,ISBLANK(D162)=FALSE,DATA!$H$123)),$S$27,"")</f>
        <v/>
      </c>
      <c r="X158" s="121"/>
      <c r="Y158" s="122"/>
      <c r="Z158" s="137"/>
    </row>
    <row r="159" spans="2:26" ht="21" customHeight="1">
      <c r="B159" s="273"/>
      <c r="C159" s="21" t="s">
        <v>684</v>
      </c>
      <c r="D159" s="236"/>
      <c r="E159" s="237"/>
      <c r="F159" s="237"/>
      <c r="G159" s="237"/>
      <c r="H159" s="238"/>
      <c r="I159" s="22" t="s">
        <v>113</v>
      </c>
      <c r="J159" s="233"/>
      <c r="K159" s="234"/>
      <c r="L159" s="235"/>
      <c r="M159" s="83"/>
      <c r="N159" s="83" t="s">
        <v>613</v>
      </c>
      <c r="O159" s="83" t="str">
        <f>IF(AND(J160&gt;0,DATA!$H$123=FALSE,OR(D158="",D159="",D160="",F160="",D161="")),$S$28,"")</f>
        <v/>
      </c>
      <c r="X159" s="121"/>
      <c r="Y159" s="122"/>
      <c r="Z159" s="137"/>
    </row>
    <row r="160" spans="2:26" ht="21" customHeight="1">
      <c r="B160" s="273"/>
      <c r="C160" s="21" t="s">
        <v>565</v>
      </c>
      <c r="D160" s="69"/>
      <c r="E160" s="70" t="s">
        <v>393</v>
      </c>
      <c r="F160" s="236"/>
      <c r="G160" s="237"/>
      <c r="H160" s="238"/>
      <c r="I160" s="22" t="s">
        <v>555</v>
      </c>
      <c r="J160" s="75">
        <v>0</v>
      </c>
      <c r="K160" s="24" t="s">
        <v>135</v>
      </c>
      <c r="L160" s="25">
        <f>DATA!$F$123*INPUT!J160</f>
        <v>0</v>
      </c>
      <c r="M160" s="83"/>
      <c r="N160" s="83" t="s">
        <v>440</v>
      </c>
      <c r="X160" s="121"/>
      <c r="Y160" s="122"/>
      <c r="Z160" s="137"/>
    </row>
    <row r="161" spans="2:26" ht="21" customHeight="1" thickBot="1">
      <c r="B161" s="273"/>
      <c r="C161" s="21" t="s">
        <v>383</v>
      </c>
      <c r="D161" s="236"/>
      <c r="E161" s="237"/>
      <c r="F161" s="237"/>
      <c r="G161" s="237"/>
      <c r="H161" s="237"/>
      <c r="I161" s="237"/>
      <c r="J161" s="238"/>
      <c r="K161" s="26" t="s">
        <v>459</v>
      </c>
      <c r="L161" s="27">
        <f>IF(L160&gt;9999,0,IF(N162=0,IF(L160=0,0,660),IF($N$25&gt;9999,0,IF(DATA!$J$123&gt;1,0,660))))</f>
        <v>0</v>
      </c>
      <c r="M161" s="123"/>
      <c r="N161" s="83" t="s">
        <v>710</v>
      </c>
      <c r="X161" s="121"/>
      <c r="Y161" s="122"/>
      <c r="Z161" s="137"/>
    </row>
    <row r="162" spans="2:26" ht="21" customHeight="1" thickBot="1">
      <c r="B162" s="274"/>
      <c r="C162" s="33" t="s">
        <v>269</v>
      </c>
      <c r="D162" s="242"/>
      <c r="E162" s="243"/>
      <c r="F162" s="243"/>
      <c r="G162" s="243"/>
      <c r="H162" s="243"/>
      <c r="I162" s="243"/>
      <c r="J162" s="244"/>
      <c r="K162" s="28" t="s">
        <v>685</v>
      </c>
      <c r="L162" s="29">
        <f>L160+L161</f>
        <v>0</v>
      </c>
      <c r="M162" s="123"/>
      <c r="N162" s="87">
        <f>IF(DATA!$H$123,L160+J160*IF($L$22&gt;0,DATA!P90,0),0)</f>
        <v>0</v>
      </c>
      <c r="X162" s="121"/>
      <c r="Y162" s="122"/>
      <c r="Z162" s="137"/>
    </row>
    <row r="163" spans="2:26" ht="21" customHeight="1" thickBot="1">
      <c r="B163" s="43" t="str">
        <f>IF(DATA!$H$123=FALSE,"",IF(AND(INPUT!D158="",INPUT!D159="",INPUT!F160="",INPUT!D161="",INPUT!D162=""),"",$S$25))</f>
        <v/>
      </c>
      <c r="C163" s="40"/>
      <c r="D163" s="39"/>
      <c r="E163" s="39"/>
      <c r="F163" s="39"/>
      <c r="G163" s="39"/>
      <c r="H163" s="39"/>
      <c r="I163" s="41"/>
      <c r="J163" s="39"/>
      <c r="K163" s="42" t="str">
        <f>IF(DATA!L123="","",INPUT!$S$26)</f>
        <v/>
      </c>
      <c r="L163" s="151" t="s">
        <v>481</v>
      </c>
      <c r="M163" s="83"/>
      <c r="N163" s="83" t="s">
        <v>606</v>
      </c>
      <c r="O163" s="83" t="str">
        <f>IF(AND(J160&gt;0,DATA!$B$123=1),$S$27,"")</f>
        <v/>
      </c>
      <c r="X163" s="121"/>
      <c r="Y163" s="122"/>
      <c r="Z163" s="137"/>
    </row>
    <row r="164" spans="2:26" ht="21" customHeight="1">
      <c r="B164" s="272">
        <v>24</v>
      </c>
      <c r="C164" s="20" t="s">
        <v>296</v>
      </c>
      <c r="D164" s="239"/>
      <c r="E164" s="240"/>
      <c r="F164" s="240"/>
      <c r="G164" s="240"/>
      <c r="H164" s="241"/>
      <c r="I164" s="98" t="s">
        <v>373</v>
      </c>
      <c r="J164" s="230"/>
      <c r="K164" s="231"/>
      <c r="L164" s="232"/>
      <c r="M164" s="83"/>
      <c r="N164" s="83" t="s">
        <v>330</v>
      </c>
      <c r="O164" s="83" t="str">
        <f>IF(AND(OR(DATA!$B$124=1,DATA!$D$124=1),J266=0,OR(ISBLANK(D164)=FALSE,ISBLANK(D165)=FALSE,ISBLANK(D166)=FALSE,ISBLANK(F166)=FALSE,ISBLANK(D167)=FALSE,ISBLANK(D168)=FALSE,DATA!$H$124)),$S$27,"")</f>
        <v/>
      </c>
      <c r="X164" s="121"/>
      <c r="Y164" s="122"/>
      <c r="Z164" s="137"/>
    </row>
    <row r="165" spans="2:26" ht="21" customHeight="1">
      <c r="B165" s="273"/>
      <c r="C165" s="21" t="s">
        <v>684</v>
      </c>
      <c r="D165" s="236"/>
      <c r="E165" s="237"/>
      <c r="F165" s="237"/>
      <c r="G165" s="237"/>
      <c r="H165" s="238"/>
      <c r="I165" s="22" t="s">
        <v>113</v>
      </c>
      <c r="J165" s="233"/>
      <c r="K165" s="234"/>
      <c r="L165" s="235"/>
      <c r="M165" s="83"/>
      <c r="N165" s="83" t="s">
        <v>613</v>
      </c>
      <c r="O165" s="83" t="str">
        <f>IF(AND(J166&gt;0,DATA!$H$124=FALSE,OR(D164="",D165="",D166="",F166="",D167="")),$S$28,"")</f>
        <v/>
      </c>
      <c r="X165" s="121"/>
      <c r="Y165" s="122"/>
      <c r="Z165" s="137"/>
    </row>
    <row r="166" spans="2:26" ht="21" customHeight="1">
      <c r="B166" s="273"/>
      <c r="C166" s="21" t="s">
        <v>565</v>
      </c>
      <c r="D166" s="69"/>
      <c r="E166" s="70" t="s">
        <v>393</v>
      </c>
      <c r="F166" s="236"/>
      <c r="G166" s="237"/>
      <c r="H166" s="238"/>
      <c r="I166" s="22" t="s">
        <v>555</v>
      </c>
      <c r="J166" s="75">
        <v>0</v>
      </c>
      <c r="K166" s="24" t="s">
        <v>135</v>
      </c>
      <c r="L166" s="25">
        <f>DATA!$F$124*INPUT!J166</f>
        <v>0</v>
      </c>
      <c r="M166" s="83"/>
      <c r="N166" s="83" t="s">
        <v>440</v>
      </c>
      <c r="X166" s="121"/>
      <c r="Y166" s="122"/>
      <c r="Z166" s="137"/>
    </row>
    <row r="167" spans="2:26" ht="21" customHeight="1" thickBot="1">
      <c r="B167" s="273"/>
      <c r="C167" s="21" t="s">
        <v>383</v>
      </c>
      <c r="D167" s="236"/>
      <c r="E167" s="237"/>
      <c r="F167" s="237"/>
      <c r="G167" s="237"/>
      <c r="H167" s="237"/>
      <c r="I167" s="237"/>
      <c r="J167" s="238"/>
      <c r="K167" s="26" t="s">
        <v>459</v>
      </c>
      <c r="L167" s="27">
        <f>IF(L166&gt;9999,0,IF(N168=0,IF(L166=0,0,660),IF($N$25&gt;9999,0,IF(DATA!$J$124&gt;1,0,660))))</f>
        <v>0</v>
      </c>
      <c r="M167" s="123"/>
      <c r="N167" s="83" t="s">
        <v>710</v>
      </c>
      <c r="X167" s="121"/>
      <c r="Y167" s="122"/>
      <c r="Z167" s="137"/>
    </row>
    <row r="168" spans="2:26" ht="21" customHeight="1" thickBot="1">
      <c r="B168" s="274"/>
      <c r="C168" s="33" t="s">
        <v>269</v>
      </c>
      <c r="D168" s="242"/>
      <c r="E168" s="243"/>
      <c r="F168" s="243"/>
      <c r="G168" s="243"/>
      <c r="H168" s="243"/>
      <c r="I168" s="243"/>
      <c r="J168" s="244"/>
      <c r="K168" s="28" t="s">
        <v>685</v>
      </c>
      <c r="L168" s="29">
        <f>L166+L167</f>
        <v>0</v>
      </c>
      <c r="M168" s="123"/>
      <c r="N168" s="87">
        <f>IF(DATA!$H$124,L166+J166*IF($L$22&gt;0,DATA!P90,0),0)</f>
        <v>0</v>
      </c>
      <c r="X168" s="121"/>
      <c r="Y168" s="122"/>
      <c r="Z168" s="137"/>
    </row>
    <row r="169" spans="2:26" ht="21" customHeight="1" thickBot="1">
      <c r="B169" s="43" t="str">
        <f>IF(DATA!$H$124=FALSE,"",IF(AND(INPUT!D164="",INPUT!D165="",INPUT!F166="",INPUT!D167="",INPUT!D168=""),"",$S$25))</f>
        <v/>
      </c>
      <c r="C169" s="40"/>
      <c r="D169" s="39"/>
      <c r="E169" s="39"/>
      <c r="F169" s="39"/>
      <c r="G169" s="39"/>
      <c r="H169" s="39"/>
      <c r="I169" s="41"/>
      <c r="J169" s="39"/>
      <c r="K169" s="42" t="str">
        <f>IF(DATA!L124="","",INPUT!$S$26)</f>
        <v/>
      </c>
      <c r="L169" s="151" t="s">
        <v>481</v>
      </c>
      <c r="M169" s="83"/>
      <c r="N169" s="83" t="s">
        <v>606</v>
      </c>
      <c r="O169" s="83" t="str">
        <f>IF(AND(J166&gt;0,DATA!$B$124=1),$S$27,"")</f>
        <v/>
      </c>
      <c r="X169" s="121"/>
      <c r="Y169" s="122"/>
      <c r="Z169" s="137"/>
    </row>
    <row r="170" spans="2:26" ht="21" customHeight="1">
      <c r="B170" s="272">
        <v>25</v>
      </c>
      <c r="C170" s="20" t="s">
        <v>296</v>
      </c>
      <c r="D170" s="239"/>
      <c r="E170" s="240"/>
      <c r="F170" s="240"/>
      <c r="G170" s="240"/>
      <c r="H170" s="241"/>
      <c r="I170" s="98" t="s">
        <v>373</v>
      </c>
      <c r="J170" s="230"/>
      <c r="K170" s="231"/>
      <c r="L170" s="232"/>
      <c r="M170" s="83"/>
      <c r="N170" s="83" t="s">
        <v>330</v>
      </c>
      <c r="O170" s="83" t="str">
        <f>IF(AND(OR(DATA!$B$125=1,DATA!$D$125=1),J272=0,OR(ISBLANK(D170)=FALSE,ISBLANK(D171)=FALSE,ISBLANK(D172)=FALSE,ISBLANK(F172)=FALSE,ISBLANK(D173)=FALSE,ISBLANK(D174)=FALSE,DATA!$H$125)),$S$27,"")</f>
        <v/>
      </c>
      <c r="X170" s="121"/>
      <c r="Y170" s="122"/>
      <c r="Z170" s="137"/>
    </row>
    <row r="171" spans="2:26" ht="21" customHeight="1">
      <c r="B171" s="273"/>
      <c r="C171" s="21" t="s">
        <v>684</v>
      </c>
      <c r="D171" s="236"/>
      <c r="E171" s="237"/>
      <c r="F171" s="237"/>
      <c r="G171" s="237"/>
      <c r="H171" s="238"/>
      <c r="I171" s="22" t="s">
        <v>113</v>
      </c>
      <c r="J171" s="233"/>
      <c r="K171" s="234"/>
      <c r="L171" s="235"/>
      <c r="M171" s="83"/>
      <c r="N171" s="83" t="s">
        <v>613</v>
      </c>
      <c r="O171" s="83" t="str">
        <f>IF(AND(J172&gt;0,DATA!$H$125=FALSE,OR(D170="",D171="",D172="",F172="",D173="")),$S$28,"")</f>
        <v/>
      </c>
      <c r="X171" s="121"/>
      <c r="Y171" s="122"/>
      <c r="Z171" s="137"/>
    </row>
    <row r="172" spans="2:26" ht="21" customHeight="1">
      <c r="B172" s="273"/>
      <c r="C172" s="21" t="s">
        <v>565</v>
      </c>
      <c r="D172" s="69"/>
      <c r="E172" s="70" t="s">
        <v>393</v>
      </c>
      <c r="F172" s="236"/>
      <c r="G172" s="237"/>
      <c r="H172" s="238"/>
      <c r="I172" s="22" t="s">
        <v>555</v>
      </c>
      <c r="J172" s="75">
        <v>0</v>
      </c>
      <c r="K172" s="24" t="s">
        <v>135</v>
      </c>
      <c r="L172" s="25">
        <f>DATA!$F$125*INPUT!J172</f>
        <v>0</v>
      </c>
      <c r="M172" s="83"/>
      <c r="N172" s="83" t="s">
        <v>440</v>
      </c>
      <c r="X172" s="121"/>
      <c r="Y172" s="122"/>
      <c r="Z172" s="137"/>
    </row>
    <row r="173" spans="2:26" ht="21" customHeight="1" thickBot="1">
      <c r="B173" s="273"/>
      <c r="C173" s="21" t="s">
        <v>383</v>
      </c>
      <c r="D173" s="236"/>
      <c r="E173" s="237"/>
      <c r="F173" s="237"/>
      <c r="G173" s="237"/>
      <c r="H173" s="237"/>
      <c r="I173" s="237"/>
      <c r="J173" s="238"/>
      <c r="K173" s="26" t="s">
        <v>459</v>
      </c>
      <c r="L173" s="27">
        <f>IF(L172&gt;9999,0,IF(N174=0,IF(L172=0,0,660),IF($N$25&gt;9999,0,IF(DATA!$J$125&gt;1,0,660))))</f>
        <v>0</v>
      </c>
      <c r="M173" s="123"/>
      <c r="N173" s="83" t="s">
        <v>710</v>
      </c>
      <c r="X173" s="121"/>
      <c r="Y173" s="122"/>
      <c r="Z173" s="137"/>
    </row>
    <row r="174" spans="2:26" ht="21" customHeight="1" thickBot="1">
      <c r="B174" s="274"/>
      <c r="C174" s="33" t="s">
        <v>269</v>
      </c>
      <c r="D174" s="242"/>
      <c r="E174" s="243"/>
      <c r="F174" s="243"/>
      <c r="G174" s="243"/>
      <c r="H174" s="243"/>
      <c r="I174" s="243"/>
      <c r="J174" s="244"/>
      <c r="K174" s="28" t="s">
        <v>685</v>
      </c>
      <c r="L174" s="29">
        <f>L172+L173</f>
        <v>0</v>
      </c>
      <c r="M174" s="123"/>
      <c r="N174" s="87">
        <f>IF(DATA!$H$125,L172+J172*IF($L$22&gt;0,DATA!P90,0),0)</f>
        <v>0</v>
      </c>
      <c r="X174" s="121"/>
      <c r="Y174" s="122"/>
      <c r="Z174" s="137"/>
    </row>
    <row r="175" spans="2:26" ht="21" customHeight="1" thickBot="1">
      <c r="B175" s="43" t="str">
        <f>IF(DATA!$H$125=FALSE,"",IF(AND(INPUT!D170="",INPUT!D171="",INPUT!F172="",INPUT!D173="",INPUT!D174=""),"",$S$25))</f>
        <v/>
      </c>
      <c r="C175" s="40"/>
      <c r="D175" s="39"/>
      <c r="E175" s="39"/>
      <c r="F175" s="39"/>
      <c r="G175" s="39"/>
      <c r="H175" s="39"/>
      <c r="I175" s="41"/>
      <c r="J175" s="39"/>
      <c r="K175" s="42" t="str">
        <f>IF(DATA!L125="","",INPUT!$S$26)</f>
        <v/>
      </c>
      <c r="L175" s="151" t="s">
        <v>481</v>
      </c>
      <c r="M175" s="83"/>
      <c r="N175" s="83" t="s">
        <v>606</v>
      </c>
      <c r="O175" s="83" t="str">
        <f>IF(AND(J172&gt;0,DATA!$B$125=1),$S$27,"")</f>
        <v/>
      </c>
      <c r="X175" s="121"/>
      <c r="Y175" s="122"/>
      <c r="Z175" s="137"/>
    </row>
    <row r="176" spans="2:26" ht="21" customHeight="1">
      <c r="B176" s="272">
        <v>26</v>
      </c>
      <c r="C176" s="20" t="s">
        <v>296</v>
      </c>
      <c r="D176" s="239"/>
      <c r="E176" s="240"/>
      <c r="F176" s="240"/>
      <c r="G176" s="240"/>
      <c r="H176" s="241"/>
      <c r="I176" s="98" t="s">
        <v>373</v>
      </c>
      <c r="J176" s="230"/>
      <c r="K176" s="231"/>
      <c r="L176" s="232"/>
      <c r="M176" s="83"/>
      <c r="N176" s="83" t="s">
        <v>330</v>
      </c>
      <c r="O176" s="83" t="str">
        <f>IF(AND(OR(DATA!$B$126=1,DATA!$D$126=1),J278=0,OR(ISBLANK(D176)=FALSE,ISBLANK(D177)=FALSE,ISBLANK(D178)=FALSE,ISBLANK(F178)=FALSE,ISBLANK(D179)=FALSE,ISBLANK(D180)=FALSE,DATA!$H$126)),$S$27,"")</f>
        <v/>
      </c>
      <c r="X176" s="121"/>
      <c r="Y176" s="122"/>
      <c r="Z176" s="137"/>
    </row>
    <row r="177" spans="2:26" ht="21" customHeight="1">
      <c r="B177" s="273"/>
      <c r="C177" s="21" t="s">
        <v>684</v>
      </c>
      <c r="D177" s="236"/>
      <c r="E177" s="237"/>
      <c r="F177" s="237"/>
      <c r="G177" s="237"/>
      <c r="H177" s="238"/>
      <c r="I177" s="22" t="s">
        <v>113</v>
      </c>
      <c r="J177" s="233"/>
      <c r="K177" s="234"/>
      <c r="L177" s="235"/>
      <c r="M177" s="83"/>
      <c r="N177" s="83" t="s">
        <v>613</v>
      </c>
      <c r="O177" s="83" t="str">
        <f>IF(AND(J178&gt;0,DATA!$H$126=FALSE,OR(D176="",D177="",D178="",F178="",D179="")),$S$28,"")</f>
        <v/>
      </c>
      <c r="X177" s="121"/>
      <c r="Y177" s="122"/>
      <c r="Z177" s="137"/>
    </row>
    <row r="178" spans="2:26" ht="21" customHeight="1">
      <c r="B178" s="273"/>
      <c r="C178" s="21" t="s">
        <v>565</v>
      </c>
      <c r="D178" s="69"/>
      <c r="E178" s="70" t="s">
        <v>393</v>
      </c>
      <c r="F178" s="236"/>
      <c r="G178" s="237"/>
      <c r="H178" s="238"/>
      <c r="I178" s="22" t="s">
        <v>555</v>
      </c>
      <c r="J178" s="75">
        <v>0</v>
      </c>
      <c r="K178" s="24" t="s">
        <v>135</v>
      </c>
      <c r="L178" s="25">
        <f>DATA!$F$126*INPUT!J178</f>
        <v>0</v>
      </c>
      <c r="M178" s="83"/>
      <c r="N178" s="83" t="s">
        <v>440</v>
      </c>
      <c r="X178" s="121"/>
      <c r="Y178" s="122"/>
      <c r="Z178" s="122"/>
    </row>
    <row r="179" spans="2:26" ht="21" customHeight="1" thickBot="1">
      <c r="B179" s="273"/>
      <c r="C179" s="21" t="s">
        <v>383</v>
      </c>
      <c r="D179" s="236"/>
      <c r="E179" s="237"/>
      <c r="F179" s="237"/>
      <c r="G179" s="237"/>
      <c r="H179" s="237"/>
      <c r="I179" s="237"/>
      <c r="J179" s="238"/>
      <c r="K179" s="26" t="s">
        <v>459</v>
      </c>
      <c r="L179" s="27">
        <f>IF(L178&gt;9999,0,IF(N180=0,IF(L178=0,0,660),IF($N$25&gt;9999,0,IF(DATA!$J$126&gt;1,0,660))))</f>
        <v>0</v>
      </c>
      <c r="M179" s="123"/>
      <c r="N179" s="83" t="s">
        <v>710</v>
      </c>
      <c r="X179" s="121"/>
      <c r="Y179" s="122"/>
      <c r="Z179" s="122"/>
    </row>
    <row r="180" spans="2:26" ht="21" customHeight="1" thickBot="1">
      <c r="B180" s="274"/>
      <c r="C180" s="33" t="s">
        <v>269</v>
      </c>
      <c r="D180" s="242"/>
      <c r="E180" s="243"/>
      <c r="F180" s="243"/>
      <c r="G180" s="243"/>
      <c r="H180" s="243"/>
      <c r="I180" s="243"/>
      <c r="J180" s="244"/>
      <c r="K180" s="28" t="s">
        <v>685</v>
      </c>
      <c r="L180" s="29">
        <f>L178+L179</f>
        <v>0</v>
      </c>
      <c r="M180" s="123"/>
      <c r="N180" s="87">
        <f>IF(DATA!$H$126,L178+J178*IF($L$22&gt;0,DATA!P90,0),0)</f>
        <v>0</v>
      </c>
      <c r="X180" s="121"/>
      <c r="Y180" s="122"/>
      <c r="Z180" s="122"/>
    </row>
    <row r="181" spans="2:26" ht="21" customHeight="1" thickBot="1">
      <c r="B181" s="43" t="str">
        <f>IF(DATA!$H$126=FALSE,"",IF(AND(INPUT!D176="",INPUT!D177="",INPUT!F178="",INPUT!D179="",INPUT!D180=""),"",$S$25))</f>
        <v/>
      </c>
      <c r="C181" s="40"/>
      <c r="D181" s="39"/>
      <c r="E181" s="39"/>
      <c r="F181" s="39"/>
      <c r="G181" s="39"/>
      <c r="H181" s="39"/>
      <c r="I181" s="41"/>
      <c r="J181" s="39"/>
      <c r="K181" s="42" t="str">
        <f>IF(DATA!L126="","",INPUT!$S$26)</f>
        <v/>
      </c>
      <c r="L181" s="151" t="s">
        <v>481</v>
      </c>
      <c r="M181" s="83"/>
      <c r="N181" s="83" t="s">
        <v>606</v>
      </c>
      <c r="O181" s="83" t="str">
        <f>IF(AND(J178&gt;0,DATA!$B$126=1),$S$27,"")</f>
        <v/>
      </c>
      <c r="X181" s="121"/>
      <c r="Y181" s="122"/>
      <c r="Z181" s="122"/>
    </row>
    <row r="182" spans="2:26" ht="21" customHeight="1">
      <c r="B182" s="272">
        <v>27</v>
      </c>
      <c r="C182" s="20" t="s">
        <v>296</v>
      </c>
      <c r="D182" s="239"/>
      <c r="E182" s="240"/>
      <c r="F182" s="240"/>
      <c r="G182" s="240"/>
      <c r="H182" s="241"/>
      <c r="I182" s="98" t="s">
        <v>373</v>
      </c>
      <c r="J182" s="230"/>
      <c r="K182" s="231"/>
      <c r="L182" s="232"/>
      <c r="M182" s="83"/>
      <c r="N182" s="83" t="s">
        <v>330</v>
      </c>
      <c r="O182" s="83" t="str">
        <f>IF(AND(OR(DATA!$B$127=1,DATA!$D$127=1),J284=0,OR(ISBLANK(D182)=FALSE,ISBLANK(D183)=FALSE,ISBLANK(D184)=FALSE,ISBLANK(F184)=FALSE,ISBLANK(D185)=FALSE,ISBLANK(D186)=FALSE,DATA!$H$127)),$S$27,"")</f>
        <v/>
      </c>
      <c r="X182" s="121"/>
      <c r="Y182" s="122"/>
      <c r="Z182" s="122"/>
    </row>
    <row r="183" spans="2:26" ht="21" customHeight="1">
      <c r="B183" s="273"/>
      <c r="C183" s="21" t="s">
        <v>684</v>
      </c>
      <c r="D183" s="236"/>
      <c r="E183" s="237"/>
      <c r="F183" s="237"/>
      <c r="G183" s="237"/>
      <c r="H183" s="238"/>
      <c r="I183" s="22" t="s">
        <v>113</v>
      </c>
      <c r="J183" s="233"/>
      <c r="K183" s="234"/>
      <c r="L183" s="235"/>
      <c r="M183" s="83"/>
      <c r="N183" s="83" t="s">
        <v>613</v>
      </c>
      <c r="O183" s="83" t="str">
        <f>IF(AND(J184&gt;0,DATA!$H$127=FALSE,OR(D182="",D183="",D184="",F184="",D185="")),$S$28,"")</f>
        <v/>
      </c>
      <c r="X183" s="121"/>
      <c r="Y183" s="122"/>
      <c r="Z183" s="122"/>
    </row>
    <row r="184" spans="2:26" ht="21" customHeight="1">
      <c r="B184" s="273"/>
      <c r="C184" s="21" t="s">
        <v>565</v>
      </c>
      <c r="D184" s="69"/>
      <c r="E184" s="70" t="s">
        <v>393</v>
      </c>
      <c r="F184" s="236"/>
      <c r="G184" s="237"/>
      <c r="H184" s="238"/>
      <c r="I184" s="22" t="s">
        <v>555</v>
      </c>
      <c r="J184" s="75">
        <v>0</v>
      </c>
      <c r="K184" s="24" t="s">
        <v>135</v>
      </c>
      <c r="L184" s="25">
        <f>DATA!$F$127*INPUT!J184</f>
        <v>0</v>
      </c>
      <c r="M184" s="83"/>
      <c r="N184" s="83" t="s">
        <v>440</v>
      </c>
      <c r="X184" s="121"/>
      <c r="Y184" s="122"/>
      <c r="Z184" s="122"/>
    </row>
    <row r="185" spans="2:26" ht="21" customHeight="1" thickBot="1">
      <c r="B185" s="273"/>
      <c r="C185" s="21" t="s">
        <v>383</v>
      </c>
      <c r="D185" s="236"/>
      <c r="E185" s="237"/>
      <c r="F185" s="237"/>
      <c r="G185" s="237"/>
      <c r="H185" s="237"/>
      <c r="I185" s="237"/>
      <c r="J185" s="238"/>
      <c r="K185" s="26" t="s">
        <v>459</v>
      </c>
      <c r="L185" s="27">
        <f>IF(L184&gt;9999,0,IF(N186=0,IF(L184=0,0,660),IF($N$25&gt;9999,0,IF(DATA!$J$127&gt;1,0,660))))</f>
        <v>0</v>
      </c>
      <c r="M185" s="123"/>
      <c r="N185" s="83" t="s">
        <v>710</v>
      </c>
      <c r="X185" s="121"/>
      <c r="Y185" s="122"/>
      <c r="Z185" s="122"/>
    </row>
    <row r="186" spans="2:26" ht="21" customHeight="1" thickBot="1">
      <c r="B186" s="274"/>
      <c r="C186" s="33" t="s">
        <v>269</v>
      </c>
      <c r="D186" s="242"/>
      <c r="E186" s="243"/>
      <c r="F186" s="243"/>
      <c r="G186" s="243"/>
      <c r="H186" s="243"/>
      <c r="I186" s="243"/>
      <c r="J186" s="244"/>
      <c r="K186" s="28" t="s">
        <v>685</v>
      </c>
      <c r="L186" s="29">
        <f>L184+L185</f>
        <v>0</v>
      </c>
      <c r="M186" s="123"/>
      <c r="N186" s="87">
        <f>IF(DATA!$H$127,L184+J184*IF($L$22&gt;0,DATA!P90,0),0)</f>
        <v>0</v>
      </c>
      <c r="X186" s="121"/>
      <c r="Y186" s="122"/>
      <c r="Z186" s="122"/>
    </row>
    <row r="187" spans="2:26" ht="21" customHeight="1" thickBot="1">
      <c r="B187" s="43" t="str">
        <f>IF(DATA!$H$127=FALSE,"",IF(AND(INPUT!D182="",INPUT!D183="",INPUT!F184="",INPUT!D185="",INPUT!D186=""),"",$S$25))</f>
        <v/>
      </c>
      <c r="C187" s="40"/>
      <c r="D187" s="39"/>
      <c r="E187" s="39"/>
      <c r="F187" s="39"/>
      <c r="G187" s="39"/>
      <c r="H187" s="39"/>
      <c r="I187" s="41"/>
      <c r="J187" s="39"/>
      <c r="K187" s="42" t="str">
        <f>IF(DATA!L127="","",INPUT!$S$26)</f>
        <v/>
      </c>
      <c r="L187" s="151" t="s">
        <v>481</v>
      </c>
      <c r="M187" s="83"/>
      <c r="N187" s="83" t="s">
        <v>606</v>
      </c>
      <c r="O187" s="83" t="str">
        <f>IF(AND(J184&gt;0,DATA!$B$127=1),$S$27,"")</f>
        <v/>
      </c>
      <c r="X187" s="121"/>
      <c r="Y187" s="122"/>
      <c r="Z187" s="122"/>
    </row>
    <row r="188" spans="2:26" ht="21" customHeight="1">
      <c r="B188" s="272">
        <v>28</v>
      </c>
      <c r="C188" s="20" t="s">
        <v>296</v>
      </c>
      <c r="D188" s="239"/>
      <c r="E188" s="240"/>
      <c r="F188" s="240"/>
      <c r="G188" s="240"/>
      <c r="H188" s="241"/>
      <c r="I188" s="98" t="s">
        <v>373</v>
      </c>
      <c r="J188" s="230"/>
      <c r="K188" s="231"/>
      <c r="L188" s="232"/>
      <c r="M188" s="83"/>
      <c r="N188" s="83" t="s">
        <v>330</v>
      </c>
      <c r="O188" s="83" t="str">
        <f>IF(AND(OR(DATA!$B$128=1,DATA!$D$128=1),J290=0,OR(ISBLANK(D188)=FALSE,ISBLANK(D189)=FALSE,ISBLANK(D190)=FALSE,ISBLANK(F190)=FALSE,ISBLANK(D191)=FALSE,ISBLANK(D192)=FALSE,DATA!$H$128)),$S$27,"")</f>
        <v/>
      </c>
      <c r="X188" s="121"/>
      <c r="Y188" s="122"/>
      <c r="Z188" s="122"/>
    </row>
    <row r="189" spans="2:26" ht="21" customHeight="1">
      <c r="B189" s="273"/>
      <c r="C189" s="21" t="s">
        <v>684</v>
      </c>
      <c r="D189" s="236"/>
      <c r="E189" s="237"/>
      <c r="F189" s="237"/>
      <c r="G189" s="237"/>
      <c r="H189" s="238"/>
      <c r="I189" s="22" t="s">
        <v>113</v>
      </c>
      <c r="J189" s="233"/>
      <c r="K189" s="234"/>
      <c r="L189" s="235"/>
      <c r="M189" s="83"/>
      <c r="N189" s="83" t="s">
        <v>613</v>
      </c>
      <c r="O189" s="83" t="str">
        <f>IF(AND(J190&gt;0,DATA!$H$128=FALSE,OR(D188="",D189="",D190="",F190="",D191="")),$S$28,"")</f>
        <v/>
      </c>
      <c r="X189" s="121"/>
      <c r="Y189" s="122"/>
      <c r="Z189" s="122"/>
    </row>
    <row r="190" spans="2:26" ht="21" customHeight="1">
      <c r="B190" s="273"/>
      <c r="C190" s="21" t="s">
        <v>565</v>
      </c>
      <c r="D190" s="69"/>
      <c r="E190" s="70" t="s">
        <v>393</v>
      </c>
      <c r="F190" s="236"/>
      <c r="G190" s="237"/>
      <c r="H190" s="238"/>
      <c r="I190" s="22" t="s">
        <v>555</v>
      </c>
      <c r="J190" s="75">
        <v>0</v>
      </c>
      <c r="K190" s="24" t="s">
        <v>135</v>
      </c>
      <c r="L190" s="25">
        <f>DATA!$F$128*INPUT!J190</f>
        <v>0</v>
      </c>
      <c r="M190" s="83"/>
      <c r="N190" s="83" t="s">
        <v>440</v>
      </c>
      <c r="X190" s="121"/>
      <c r="Y190" s="122"/>
      <c r="Z190" s="122"/>
    </row>
    <row r="191" spans="2:26" ht="21" customHeight="1" thickBot="1">
      <c r="B191" s="273"/>
      <c r="C191" s="21" t="s">
        <v>383</v>
      </c>
      <c r="D191" s="236"/>
      <c r="E191" s="237"/>
      <c r="F191" s="237"/>
      <c r="G191" s="237"/>
      <c r="H191" s="237"/>
      <c r="I191" s="237"/>
      <c r="J191" s="238"/>
      <c r="K191" s="26" t="s">
        <v>459</v>
      </c>
      <c r="L191" s="27">
        <f>IF(L190&gt;9999,0,IF(N192=0,IF(L190=0,0,660),IF($N$25&gt;9999,0,IF(DATA!$J$128&gt;1,0,660))))</f>
        <v>0</v>
      </c>
      <c r="M191" s="123"/>
      <c r="N191" s="83" t="s">
        <v>710</v>
      </c>
      <c r="X191" s="121"/>
      <c r="Y191" s="122"/>
      <c r="Z191" s="122"/>
    </row>
    <row r="192" spans="2:26" ht="21" customHeight="1" thickBot="1">
      <c r="B192" s="274"/>
      <c r="C192" s="33" t="s">
        <v>269</v>
      </c>
      <c r="D192" s="242"/>
      <c r="E192" s="243"/>
      <c r="F192" s="243"/>
      <c r="G192" s="243"/>
      <c r="H192" s="243"/>
      <c r="I192" s="243"/>
      <c r="J192" s="244"/>
      <c r="K192" s="28" t="s">
        <v>685</v>
      </c>
      <c r="L192" s="29">
        <f>L190+L191</f>
        <v>0</v>
      </c>
      <c r="M192" s="123"/>
      <c r="N192" s="87">
        <f>IF(DATA!$H$128,L190+J190*IF($L$22&gt;0,DATA!P90,0),0)</f>
        <v>0</v>
      </c>
      <c r="X192" s="121"/>
      <c r="Y192" s="122"/>
      <c r="Z192" s="122"/>
    </row>
    <row r="193" spans="2:26" ht="21" customHeight="1" thickBot="1">
      <c r="B193" s="43" t="str">
        <f>IF(DATA!$H$128=FALSE,"",IF(AND(INPUT!D188="",INPUT!D189="",INPUT!F190="",INPUT!D191="",INPUT!D192=""),"",$S$25))</f>
        <v/>
      </c>
      <c r="C193" s="40"/>
      <c r="D193" s="39"/>
      <c r="E193" s="39"/>
      <c r="F193" s="39"/>
      <c r="G193" s="39"/>
      <c r="H193" s="39"/>
      <c r="I193" s="41"/>
      <c r="J193" s="39"/>
      <c r="K193" s="42" t="str">
        <f>IF(DATA!L128="","",INPUT!$S$26)</f>
        <v/>
      </c>
      <c r="L193" s="151" t="s">
        <v>481</v>
      </c>
      <c r="M193" s="83"/>
      <c r="N193" s="83" t="s">
        <v>606</v>
      </c>
      <c r="O193" s="83" t="str">
        <f>IF(AND(J190&gt;0,DATA!$B$128=1),$S$27,"")</f>
        <v/>
      </c>
      <c r="X193" s="121"/>
      <c r="Y193" s="122"/>
      <c r="Z193" s="122"/>
    </row>
    <row r="194" spans="2:26" ht="21" customHeight="1">
      <c r="B194" s="272">
        <v>29</v>
      </c>
      <c r="C194" s="20" t="s">
        <v>296</v>
      </c>
      <c r="D194" s="239"/>
      <c r="E194" s="240"/>
      <c r="F194" s="240"/>
      <c r="G194" s="240"/>
      <c r="H194" s="241"/>
      <c r="I194" s="98" t="s">
        <v>373</v>
      </c>
      <c r="J194" s="230"/>
      <c r="K194" s="231"/>
      <c r="L194" s="232"/>
      <c r="M194" s="83"/>
      <c r="N194" s="83" t="s">
        <v>330</v>
      </c>
      <c r="O194" s="83" t="str">
        <f>IF(AND(OR(DATA!$B$129=1,DATA!$D$129=1),J296=0,OR(ISBLANK(D194)=FALSE,ISBLANK(D195)=FALSE,ISBLANK(D196)=FALSE,ISBLANK(F196)=FALSE,ISBLANK(D197)=FALSE,ISBLANK(D198)=FALSE,DATA!$H$129)),$S$27,"")</f>
        <v/>
      </c>
      <c r="X194" s="121"/>
      <c r="Y194" s="122"/>
      <c r="Z194" s="122"/>
    </row>
    <row r="195" spans="2:26" ht="21" customHeight="1">
      <c r="B195" s="273"/>
      <c r="C195" s="21" t="s">
        <v>684</v>
      </c>
      <c r="D195" s="236"/>
      <c r="E195" s="237"/>
      <c r="F195" s="237"/>
      <c r="G195" s="237"/>
      <c r="H195" s="238"/>
      <c r="I195" s="22" t="s">
        <v>113</v>
      </c>
      <c r="J195" s="233"/>
      <c r="K195" s="234"/>
      <c r="L195" s="235"/>
      <c r="M195" s="83"/>
      <c r="N195" s="83" t="s">
        <v>613</v>
      </c>
      <c r="O195" s="83" t="str">
        <f>IF(AND(J196&gt;0,DATA!$H$129=FALSE,OR(D194="",D195="",D196="",F196="",D197="")),$S$28,"")</f>
        <v/>
      </c>
      <c r="X195" s="121"/>
      <c r="Y195" s="122"/>
      <c r="Z195" s="122"/>
    </row>
    <row r="196" spans="2:26" ht="21" customHeight="1">
      <c r="B196" s="273"/>
      <c r="C196" s="21" t="s">
        <v>565</v>
      </c>
      <c r="D196" s="69"/>
      <c r="E196" s="70" t="s">
        <v>393</v>
      </c>
      <c r="F196" s="236"/>
      <c r="G196" s="237"/>
      <c r="H196" s="238"/>
      <c r="I196" s="22" t="s">
        <v>555</v>
      </c>
      <c r="J196" s="75">
        <v>0</v>
      </c>
      <c r="K196" s="24" t="s">
        <v>135</v>
      </c>
      <c r="L196" s="25">
        <f>DATA!$F$129*INPUT!J196</f>
        <v>0</v>
      </c>
      <c r="M196" s="83"/>
      <c r="N196" s="83" t="s">
        <v>440</v>
      </c>
      <c r="X196" s="121"/>
      <c r="Y196" s="122"/>
      <c r="Z196" s="122"/>
    </row>
    <row r="197" spans="2:26" ht="21" customHeight="1" thickBot="1">
      <c r="B197" s="273"/>
      <c r="C197" s="21" t="s">
        <v>383</v>
      </c>
      <c r="D197" s="236"/>
      <c r="E197" s="237"/>
      <c r="F197" s="237"/>
      <c r="G197" s="237"/>
      <c r="H197" s="237"/>
      <c r="I197" s="237"/>
      <c r="J197" s="238"/>
      <c r="K197" s="26" t="s">
        <v>459</v>
      </c>
      <c r="L197" s="27">
        <f>IF(L196&gt;9999,0,IF(N198=0,IF(L196=0,0,660),IF($N$25&gt;9999,0,IF(DATA!$J$129&gt;1,0,660))))</f>
        <v>0</v>
      </c>
      <c r="M197" s="123"/>
      <c r="N197" s="83" t="s">
        <v>710</v>
      </c>
      <c r="X197" s="121"/>
      <c r="Y197" s="122"/>
      <c r="Z197" s="122"/>
    </row>
    <row r="198" spans="2:26" ht="21" customHeight="1" thickBot="1">
      <c r="B198" s="274"/>
      <c r="C198" s="33" t="s">
        <v>269</v>
      </c>
      <c r="D198" s="242"/>
      <c r="E198" s="243"/>
      <c r="F198" s="243"/>
      <c r="G198" s="243"/>
      <c r="H198" s="243"/>
      <c r="I198" s="243"/>
      <c r="J198" s="244"/>
      <c r="K198" s="28" t="s">
        <v>685</v>
      </c>
      <c r="L198" s="29">
        <f>L196+L197</f>
        <v>0</v>
      </c>
      <c r="M198" s="123"/>
      <c r="N198" s="87">
        <f>IF(DATA!$H$129,L196+J196*IF($L$22&gt;0,DATA!P90,0),0)</f>
        <v>0</v>
      </c>
      <c r="X198" s="121"/>
      <c r="Y198" s="122"/>
      <c r="Z198" s="122"/>
    </row>
    <row r="199" spans="2:26" ht="21" customHeight="1" thickBot="1">
      <c r="B199" s="43" t="str">
        <f>IF(DATA!$H$129=FALSE,"",IF(AND(INPUT!D194="",INPUT!D195="",INPUT!F196="",INPUT!D197="",INPUT!D198=""),"",$S$25))</f>
        <v/>
      </c>
      <c r="C199" s="40"/>
      <c r="D199" s="39"/>
      <c r="E199" s="39"/>
      <c r="F199" s="39"/>
      <c r="G199" s="39"/>
      <c r="H199" s="39"/>
      <c r="I199" s="41"/>
      <c r="J199" s="39"/>
      <c r="K199" s="42" t="str">
        <f>IF(DATA!L129="","",INPUT!$S$26)</f>
        <v/>
      </c>
      <c r="L199" s="151" t="s">
        <v>481</v>
      </c>
      <c r="M199" s="83"/>
      <c r="N199" s="83" t="s">
        <v>606</v>
      </c>
      <c r="O199" s="83" t="str">
        <f>IF(AND(J196&gt;0,DATA!$B$129=1),$S$27,"")</f>
        <v/>
      </c>
      <c r="X199" s="121"/>
      <c r="Y199" s="122"/>
      <c r="Z199" s="122"/>
    </row>
    <row r="200" spans="2:26" ht="21" customHeight="1">
      <c r="B200" s="272">
        <v>30</v>
      </c>
      <c r="C200" s="20" t="s">
        <v>296</v>
      </c>
      <c r="D200" s="239"/>
      <c r="E200" s="240"/>
      <c r="F200" s="240"/>
      <c r="G200" s="240"/>
      <c r="H200" s="241"/>
      <c r="I200" s="98" t="s">
        <v>373</v>
      </c>
      <c r="J200" s="230"/>
      <c r="K200" s="231"/>
      <c r="L200" s="232"/>
      <c r="M200" s="83"/>
      <c r="N200" s="83" t="s">
        <v>330</v>
      </c>
      <c r="O200" s="83" t="str">
        <f>IF(AND(OR(DATA!$B$130=1,DATA!$D$130=1),J302=0,OR(ISBLANK(D200)=FALSE,ISBLANK(D201)=FALSE,ISBLANK(D202)=FALSE,ISBLANK(F202)=FALSE,ISBLANK(D203)=FALSE,ISBLANK(D204)=FALSE,DATA!$H$130)),$S$27,"")</f>
        <v/>
      </c>
      <c r="X200" s="121"/>
      <c r="Y200" s="122"/>
      <c r="Z200" s="122"/>
    </row>
    <row r="201" spans="2:26" ht="21" customHeight="1">
      <c r="B201" s="273"/>
      <c r="C201" s="21" t="s">
        <v>684</v>
      </c>
      <c r="D201" s="236"/>
      <c r="E201" s="237"/>
      <c r="F201" s="237"/>
      <c r="G201" s="237"/>
      <c r="H201" s="238"/>
      <c r="I201" s="22" t="s">
        <v>113</v>
      </c>
      <c r="J201" s="233"/>
      <c r="K201" s="234"/>
      <c r="L201" s="235"/>
      <c r="M201" s="83"/>
      <c r="N201" s="83" t="s">
        <v>613</v>
      </c>
      <c r="O201" s="83" t="str">
        <f>IF(AND(J202&gt;0,DATA!$H$130=FALSE,OR(D200="",D201="",D202="",F202="",D203="")),$S$28,"")</f>
        <v/>
      </c>
      <c r="X201" s="121"/>
      <c r="Y201" s="122"/>
      <c r="Z201" s="122"/>
    </row>
    <row r="202" spans="2:26" ht="21" customHeight="1">
      <c r="B202" s="273"/>
      <c r="C202" s="21" t="s">
        <v>565</v>
      </c>
      <c r="D202" s="69"/>
      <c r="E202" s="70" t="s">
        <v>393</v>
      </c>
      <c r="F202" s="236"/>
      <c r="G202" s="237"/>
      <c r="H202" s="238"/>
      <c r="I202" s="22" t="s">
        <v>555</v>
      </c>
      <c r="J202" s="75">
        <v>0</v>
      </c>
      <c r="K202" s="24" t="s">
        <v>135</v>
      </c>
      <c r="L202" s="25">
        <f>DATA!$F$130*INPUT!J202</f>
        <v>0</v>
      </c>
      <c r="M202" s="83"/>
      <c r="N202" s="83" t="s">
        <v>440</v>
      </c>
      <c r="X202" s="121"/>
      <c r="Y202" s="122"/>
      <c r="Z202" s="122"/>
    </row>
    <row r="203" spans="2:26" ht="21" customHeight="1" thickBot="1">
      <c r="B203" s="273"/>
      <c r="C203" s="21" t="s">
        <v>383</v>
      </c>
      <c r="D203" s="236"/>
      <c r="E203" s="237"/>
      <c r="F203" s="237"/>
      <c r="G203" s="237"/>
      <c r="H203" s="237"/>
      <c r="I203" s="237"/>
      <c r="J203" s="238"/>
      <c r="K203" s="26" t="s">
        <v>459</v>
      </c>
      <c r="L203" s="27">
        <f>IF(L202&gt;9999,0,IF(N204=0,IF(L202=0,0,660),IF($N$25&gt;9999,0,IF(DATA!$J$130&gt;1,0,660))))</f>
        <v>0</v>
      </c>
      <c r="M203" s="123"/>
      <c r="N203" s="83" t="s">
        <v>710</v>
      </c>
      <c r="X203" s="121"/>
      <c r="Y203" s="122"/>
      <c r="Z203" s="122"/>
    </row>
    <row r="204" spans="2:26" ht="21" customHeight="1" thickTop="1" thickBot="1">
      <c r="B204" s="274"/>
      <c r="C204" s="33" t="s">
        <v>269</v>
      </c>
      <c r="D204" s="242"/>
      <c r="E204" s="243"/>
      <c r="F204" s="243"/>
      <c r="G204" s="243"/>
      <c r="H204" s="243"/>
      <c r="I204" s="243"/>
      <c r="J204" s="244"/>
      <c r="K204" s="28" t="s">
        <v>685</v>
      </c>
      <c r="L204" s="29">
        <f>L202+L203</f>
        <v>0</v>
      </c>
      <c r="M204" s="123"/>
      <c r="N204" s="87">
        <f>IF(DATA!$H$130,L202+J202*IF($L$22&gt;0,DATA!P90,0),0)</f>
        <v>0</v>
      </c>
      <c r="X204" s="121"/>
      <c r="Y204" s="122"/>
      <c r="Z204" s="122"/>
    </row>
    <row r="205" spans="2:26" ht="21" customHeight="1" thickBot="1">
      <c r="B205" s="43" t="str">
        <f>IF(DATA!$H$130=FALSE,"",IF(AND(INPUT!D200="",INPUT!D201="",INPUT!F202="",INPUT!D203="",INPUT!D204=""),"",$S$25))</f>
        <v/>
      </c>
      <c r="C205" s="40"/>
      <c r="D205" s="39"/>
      <c r="E205" s="39"/>
      <c r="F205" s="39"/>
      <c r="G205" s="39"/>
      <c r="H205" s="39"/>
      <c r="I205" s="41"/>
      <c r="J205" s="39"/>
      <c r="K205" s="42" t="str">
        <f>IF(DATA!L130="","",INPUT!$S$26)</f>
        <v/>
      </c>
      <c r="L205" s="151" t="s">
        <v>481</v>
      </c>
      <c r="M205" s="83"/>
      <c r="N205" s="83" t="s">
        <v>606</v>
      </c>
      <c r="O205" s="83" t="str">
        <f>IF(AND(J202&gt;0,DATA!$B$130=1),$S$27,"")</f>
        <v/>
      </c>
      <c r="X205" s="121"/>
      <c r="Y205" s="122"/>
      <c r="Z205" s="122"/>
    </row>
    <row r="206" spans="2:26" ht="21" customHeight="1">
      <c r="B206" s="272">
        <v>31</v>
      </c>
      <c r="C206" s="20" t="s">
        <v>296</v>
      </c>
      <c r="D206" s="239"/>
      <c r="E206" s="240"/>
      <c r="F206" s="240"/>
      <c r="G206" s="240"/>
      <c r="H206" s="241"/>
      <c r="I206" s="98" t="s">
        <v>373</v>
      </c>
      <c r="J206" s="230"/>
      <c r="K206" s="231"/>
      <c r="L206" s="232"/>
      <c r="M206" s="83"/>
      <c r="N206" s="83" t="s">
        <v>330</v>
      </c>
      <c r="O206" s="83" t="str">
        <f>IF(AND(OR(DATA!$B$131=1,DATA!$D$131=1),J308=0,OR(ISBLANK(D206)=FALSE,ISBLANK(D207)=FALSE,ISBLANK(D208)=FALSE,ISBLANK(F208)=FALSE,ISBLANK(D209)=FALSE,ISBLANK(D210)=FALSE,DATA!$H$131)),$S$27,"")</f>
        <v/>
      </c>
      <c r="X206" s="121"/>
      <c r="Y206" s="122"/>
      <c r="Z206" s="122"/>
    </row>
    <row r="207" spans="2:26" ht="21" customHeight="1">
      <c r="B207" s="273"/>
      <c r="C207" s="21" t="s">
        <v>684</v>
      </c>
      <c r="D207" s="236"/>
      <c r="E207" s="237"/>
      <c r="F207" s="237"/>
      <c r="G207" s="237"/>
      <c r="H207" s="238"/>
      <c r="I207" s="22" t="s">
        <v>113</v>
      </c>
      <c r="J207" s="233"/>
      <c r="K207" s="234"/>
      <c r="L207" s="235"/>
      <c r="M207" s="83"/>
      <c r="N207" s="83" t="s">
        <v>613</v>
      </c>
      <c r="O207" s="83" t="str">
        <f>IF(AND(J208&gt;0,DATA!$H$131=FALSE,OR(D206="",D207="",D208="",F208="",D209="")),$S$28,"")</f>
        <v/>
      </c>
      <c r="X207" s="121"/>
      <c r="Y207" s="122"/>
      <c r="Z207" s="122"/>
    </row>
    <row r="208" spans="2:26" ht="21" customHeight="1">
      <c r="B208" s="273"/>
      <c r="C208" s="21" t="s">
        <v>565</v>
      </c>
      <c r="D208" s="69"/>
      <c r="E208" s="70" t="s">
        <v>393</v>
      </c>
      <c r="F208" s="236"/>
      <c r="G208" s="237"/>
      <c r="H208" s="238"/>
      <c r="I208" s="22" t="s">
        <v>555</v>
      </c>
      <c r="J208" s="75">
        <v>0</v>
      </c>
      <c r="K208" s="24" t="s">
        <v>135</v>
      </c>
      <c r="L208" s="25">
        <f>DATA!$F$131*INPUT!J208</f>
        <v>0</v>
      </c>
      <c r="M208" s="83"/>
      <c r="N208" s="83" t="s">
        <v>440</v>
      </c>
      <c r="X208" s="121"/>
      <c r="Y208" s="122"/>
      <c r="Z208" s="122"/>
    </row>
    <row r="209" spans="2:26" ht="21" customHeight="1" thickBot="1">
      <c r="B209" s="273"/>
      <c r="C209" s="21" t="s">
        <v>383</v>
      </c>
      <c r="D209" s="236"/>
      <c r="E209" s="237"/>
      <c r="F209" s="237"/>
      <c r="G209" s="237"/>
      <c r="H209" s="237"/>
      <c r="I209" s="237"/>
      <c r="J209" s="238"/>
      <c r="K209" s="26" t="s">
        <v>459</v>
      </c>
      <c r="L209" s="27">
        <f>IF(L208&gt;9999,0,IF(N210=0,IF(L208=0,0,660),IF($N$25&gt;9999,0,IF(DATA!$J$131&gt;1,0,660))))</f>
        <v>0</v>
      </c>
      <c r="M209" s="123"/>
      <c r="N209" s="83" t="s">
        <v>710</v>
      </c>
      <c r="X209" s="121"/>
      <c r="Y209" s="122"/>
      <c r="Z209" s="122"/>
    </row>
    <row r="210" spans="2:26" ht="21" customHeight="1" thickBot="1">
      <c r="B210" s="274"/>
      <c r="C210" s="33" t="s">
        <v>269</v>
      </c>
      <c r="D210" s="242"/>
      <c r="E210" s="243"/>
      <c r="F210" s="243"/>
      <c r="G210" s="243"/>
      <c r="H210" s="243"/>
      <c r="I210" s="243"/>
      <c r="J210" s="244"/>
      <c r="K210" s="28" t="s">
        <v>685</v>
      </c>
      <c r="L210" s="29">
        <f>L208+L209</f>
        <v>0</v>
      </c>
      <c r="M210" s="123"/>
      <c r="N210" s="87">
        <f>IF(DATA!$H$131,L208+J208*IF($L$22&gt;0,DATA!P90,0),0)</f>
        <v>0</v>
      </c>
      <c r="X210" s="121"/>
      <c r="Y210" s="122"/>
      <c r="Z210" s="122"/>
    </row>
    <row r="211" spans="2:26" ht="21" customHeight="1" thickBot="1">
      <c r="B211" s="43" t="str">
        <f>IF(DATA!$H$131=FALSE,"",IF(AND(INPUT!D206="",INPUT!D207="",INPUT!F208="",INPUT!D209="",INPUT!D210=""),"",$S$25))</f>
        <v/>
      </c>
      <c r="C211" s="40"/>
      <c r="D211" s="39"/>
      <c r="E211" s="39"/>
      <c r="F211" s="39"/>
      <c r="G211" s="39"/>
      <c r="H211" s="39"/>
      <c r="I211" s="41"/>
      <c r="J211" s="39"/>
      <c r="K211" s="42" t="str">
        <f>IF(DATA!L131="","",INPUT!$S$26)</f>
        <v/>
      </c>
      <c r="L211" s="151" t="s">
        <v>481</v>
      </c>
      <c r="M211" s="83"/>
      <c r="N211" s="83" t="s">
        <v>606</v>
      </c>
      <c r="O211" s="83" t="str">
        <f>IF(AND(J208&gt;0,DATA!$B$131=1),$S$27,"")</f>
        <v/>
      </c>
      <c r="X211" s="121"/>
      <c r="Y211" s="122"/>
      <c r="Z211" s="122"/>
    </row>
    <row r="212" spans="2:26" ht="21" customHeight="1">
      <c r="B212" s="272">
        <v>32</v>
      </c>
      <c r="C212" s="20" t="s">
        <v>296</v>
      </c>
      <c r="D212" s="239"/>
      <c r="E212" s="240"/>
      <c r="F212" s="240"/>
      <c r="G212" s="240"/>
      <c r="H212" s="241"/>
      <c r="I212" s="98" t="s">
        <v>373</v>
      </c>
      <c r="J212" s="230"/>
      <c r="K212" s="231"/>
      <c r="L212" s="232"/>
      <c r="M212" s="83"/>
      <c r="N212" s="83" t="s">
        <v>330</v>
      </c>
      <c r="O212" s="83" t="str">
        <f>IF(AND(OR(DATA!$B$132=1,DATA!$D$132=1),J314=0,OR(ISBLANK(D212)=FALSE,ISBLANK(D213)=FALSE,ISBLANK(D214)=FALSE,ISBLANK(F214)=FALSE,ISBLANK(D215)=FALSE,ISBLANK(D216)=FALSE,DATA!$H$132)),$S$27,"")</f>
        <v/>
      </c>
      <c r="X212" s="121"/>
      <c r="Y212" s="122"/>
      <c r="Z212" s="122"/>
    </row>
    <row r="213" spans="2:26" ht="21" customHeight="1">
      <c r="B213" s="273"/>
      <c r="C213" s="21" t="s">
        <v>684</v>
      </c>
      <c r="D213" s="236"/>
      <c r="E213" s="237"/>
      <c r="F213" s="237"/>
      <c r="G213" s="237"/>
      <c r="H213" s="238"/>
      <c r="I213" s="22" t="s">
        <v>113</v>
      </c>
      <c r="J213" s="233"/>
      <c r="K213" s="234"/>
      <c r="L213" s="235"/>
      <c r="M213" s="83"/>
      <c r="N213" s="83" t="s">
        <v>613</v>
      </c>
      <c r="O213" s="83" t="str">
        <f>IF(AND(J214&gt;0,DATA!$H$132=FALSE,OR(D212="",D213="",D214="",F214="",D215="")),$S$28,"")</f>
        <v/>
      </c>
      <c r="X213" s="121"/>
      <c r="Y213" s="122"/>
      <c r="Z213" s="122"/>
    </row>
    <row r="214" spans="2:26" ht="21" customHeight="1">
      <c r="B214" s="273"/>
      <c r="C214" s="21" t="s">
        <v>565</v>
      </c>
      <c r="D214" s="69"/>
      <c r="E214" s="70" t="s">
        <v>393</v>
      </c>
      <c r="F214" s="236"/>
      <c r="G214" s="237"/>
      <c r="H214" s="238"/>
      <c r="I214" s="22" t="s">
        <v>555</v>
      </c>
      <c r="J214" s="75">
        <v>0</v>
      </c>
      <c r="K214" s="24" t="s">
        <v>135</v>
      </c>
      <c r="L214" s="25">
        <f>DATA!$F$132*INPUT!J214</f>
        <v>0</v>
      </c>
      <c r="M214" s="83"/>
      <c r="N214" s="83" t="s">
        <v>440</v>
      </c>
      <c r="X214" s="121"/>
      <c r="Y214" s="122"/>
      <c r="Z214" s="122"/>
    </row>
    <row r="215" spans="2:26" ht="21" customHeight="1" thickBot="1">
      <c r="B215" s="273"/>
      <c r="C215" s="21" t="s">
        <v>383</v>
      </c>
      <c r="D215" s="236"/>
      <c r="E215" s="237"/>
      <c r="F215" s="237"/>
      <c r="G215" s="237"/>
      <c r="H215" s="237"/>
      <c r="I215" s="237"/>
      <c r="J215" s="238"/>
      <c r="K215" s="26" t="s">
        <v>459</v>
      </c>
      <c r="L215" s="27">
        <f>IF(L214&gt;9999,0,IF(N216=0,IF(L214=0,0,660),IF($N$25&gt;9999,0,IF(DATA!$J$132&gt;1,0,660))))</f>
        <v>0</v>
      </c>
      <c r="M215" s="123"/>
      <c r="N215" s="83" t="s">
        <v>710</v>
      </c>
      <c r="X215" s="121"/>
      <c r="Y215" s="122"/>
      <c r="Z215" s="122"/>
    </row>
    <row r="216" spans="2:26" ht="21" customHeight="1" thickTop="1" thickBot="1">
      <c r="B216" s="274"/>
      <c r="C216" s="33" t="s">
        <v>269</v>
      </c>
      <c r="D216" s="242"/>
      <c r="E216" s="243"/>
      <c r="F216" s="243"/>
      <c r="G216" s="243"/>
      <c r="H216" s="243"/>
      <c r="I216" s="243"/>
      <c r="J216" s="244"/>
      <c r="K216" s="28" t="s">
        <v>685</v>
      </c>
      <c r="L216" s="29">
        <f>L214+L215</f>
        <v>0</v>
      </c>
      <c r="M216" s="123"/>
      <c r="N216" s="87">
        <f>IF(DATA!$H$132,L214+J214*IF($L$22&gt;0,DATA!P90,0),0)</f>
        <v>0</v>
      </c>
      <c r="X216" s="121"/>
      <c r="Y216" s="122"/>
      <c r="Z216" s="122"/>
    </row>
    <row r="217" spans="2:26" ht="21" customHeight="1" thickBot="1">
      <c r="B217" s="43" t="str">
        <f>IF(DATA!$H$132=FALSE,"",IF(AND(INPUT!D212="",INPUT!D213="",INPUT!F214="",INPUT!D215="",INPUT!D216=""),"",$S$25))</f>
        <v/>
      </c>
      <c r="C217" s="40"/>
      <c r="D217" s="39"/>
      <c r="E217" s="39"/>
      <c r="F217" s="39"/>
      <c r="G217" s="39"/>
      <c r="H217" s="39"/>
      <c r="I217" s="41"/>
      <c r="J217" s="39"/>
      <c r="K217" s="42" t="str">
        <f>IF(DATA!L132="","",INPUT!$S$26)</f>
        <v/>
      </c>
      <c r="L217" s="151" t="s">
        <v>481</v>
      </c>
      <c r="M217" s="83"/>
      <c r="N217" s="83" t="s">
        <v>606</v>
      </c>
      <c r="O217" s="83" t="str">
        <f>IF(AND(J214&gt;0,DATA!$B$132=1),$S$27,"")</f>
        <v/>
      </c>
      <c r="X217" s="121"/>
      <c r="Y217" s="122"/>
      <c r="Z217" s="122"/>
    </row>
    <row r="218" spans="2:26" ht="21" customHeight="1">
      <c r="B218" s="272">
        <v>33</v>
      </c>
      <c r="C218" s="20" t="s">
        <v>296</v>
      </c>
      <c r="D218" s="239"/>
      <c r="E218" s="240"/>
      <c r="F218" s="240"/>
      <c r="G218" s="240"/>
      <c r="H218" s="241"/>
      <c r="I218" s="98" t="s">
        <v>373</v>
      </c>
      <c r="J218" s="230"/>
      <c r="K218" s="231"/>
      <c r="L218" s="232"/>
      <c r="M218" s="83"/>
      <c r="N218" s="83" t="s">
        <v>330</v>
      </c>
      <c r="O218" s="83" t="str">
        <f>IF(AND(OR(DATA!$B$133=1,DATA!$D$133=1),J320=0,OR(ISBLANK(D218)=FALSE,ISBLANK(D219)=FALSE,ISBLANK(D220)=FALSE,ISBLANK(F220)=FALSE,ISBLANK(D221)=FALSE,ISBLANK(D222)=FALSE,DATA!$H$133)),$S$27,"")</f>
        <v/>
      </c>
      <c r="X218" s="121"/>
      <c r="Y218" s="122"/>
      <c r="Z218" s="122"/>
    </row>
    <row r="219" spans="2:26" ht="21" customHeight="1">
      <c r="B219" s="273"/>
      <c r="C219" s="21" t="s">
        <v>684</v>
      </c>
      <c r="D219" s="236"/>
      <c r="E219" s="237"/>
      <c r="F219" s="237"/>
      <c r="G219" s="237"/>
      <c r="H219" s="238"/>
      <c r="I219" s="22" t="s">
        <v>113</v>
      </c>
      <c r="J219" s="233"/>
      <c r="K219" s="234"/>
      <c r="L219" s="235"/>
      <c r="M219" s="83"/>
      <c r="N219" s="83" t="s">
        <v>613</v>
      </c>
      <c r="O219" s="83" t="str">
        <f>IF(AND(J220&gt;0,DATA!$H$133=FALSE,OR(D218="",D219="",D220="",F220="",D221="")),$S$28,"")</f>
        <v/>
      </c>
      <c r="X219" s="121"/>
      <c r="Y219" s="122"/>
      <c r="Z219" s="122"/>
    </row>
    <row r="220" spans="2:26" ht="21" customHeight="1">
      <c r="B220" s="273"/>
      <c r="C220" s="21" t="s">
        <v>565</v>
      </c>
      <c r="D220" s="69"/>
      <c r="E220" s="70" t="s">
        <v>393</v>
      </c>
      <c r="F220" s="236"/>
      <c r="G220" s="237"/>
      <c r="H220" s="238"/>
      <c r="I220" s="22" t="s">
        <v>555</v>
      </c>
      <c r="J220" s="75">
        <v>0</v>
      </c>
      <c r="K220" s="24" t="s">
        <v>135</v>
      </c>
      <c r="L220" s="25">
        <f>DATA!$F$133*INPUT!J220</f>
        <v>0</v>
      </c>
      <c r="M220" s="83"/>
      <c r="N220" s="83" t="s">
        <v>440</v>
      </c>
      <c r="X220" s="121"/>
      <c r="Y220" s="122"/>
      <c r="Z220" s="122"/>
    </row>
    <row r="221" spans="2:26" ht="21" customHeight="1" thickBot="1">
      <c r="B221" s="273"/>
      <c r="C221" s="21" t="s">
        <v>383</v>
      </c>
      <c r="D221" s="236"/>
      <c r="E221" s="237"/>
      <c r="F221" s="237"/>
      <c r="G221" s="237"/>
      <c r="H221" s="237"/>
      <c r="I221" s="237"/>
      <c r="J221" s="238"/>
      <c r="K221" s="26" t="s">
        <v>459</v>
      </c>
      <c r="L221" s="27">
        <f>IF(L220&gt;9999,0,IF(N222=0,IF(L220=0,0,660),IF($N$25&gt;9999,0,IF(DATA!$J$133&gt;1,0,660))))</f>
        <v>0</v>
      </c>
      <c r="M221" s="123"/>
      <c r="N221" s="83" t="s">
        <v>710</v>
      </c>
      <c r="X221" s="121"/>
      <c r="Y221" s="122"/>
      <c r="Z221" s="122"/>
    </row>
    <row r="222" spans="2:26" ht="21" customHeight="1" thickTop="1" thickBot="1">
      <c r="B222" s="274"/>
      <c r="C222" s="33" t="s">
        <v>269</v>
      </c>
      <c r="D222" s="242"/>
      <c r="E222" s="243"/>
      <c r="F222" s="243"/>
      <c r="G222" s="243"/>
      <c r="H222" s="243"/>
      <c r="I222" s="243"/>
      <c r="J222" s="244"/>
      <c r="K222" s="28" t="s">
        <v>685</v>
      </c>
      <c r="L222" s="29">
        <f>L220+L221</f>
        <v>0</v>
      </c>
      <c r="M222" s="123"/>
      <c r="N222" s="87">
        <f>IF(DATA!$H$133,L220+J220*IF($L$22&gt;0,DATA!P90,0),0)</f>
        <v>0</v>
      </c>
      <c r="X222" s="121"/>
      <c r="Y222" s="122"/>
      <c r="Z222" s="122"/>
    </row>
    <row r="223" spans="2:26" ht="21" customHeight="1" thickBot="1">
      <c r="B223" s="43" t="str">
        <f>IF(DATA!$H$133=FALSE,"",IF(AND(INPUT!D218="",INPUT!D219="",INPUT!F220="",INPUT!D221="",INPUT!D222=""),"",$S$25))</f>
        <v/>
      </c>
      <c r="C223" s="40"/>
      <c r="D223" s="39"/>
      <c r="E223" s="39"/>
      <c r="F223" s="39"/>
      <c r="G223" s="39"/>
      <c r="H223" s="39"/>
      <c r="I223" s="41"/>
      <c r="J223" s="39"/>
      <c r="K223" s="42" t="str">
        <f>IF(DATA!L133="","",INPUT!$S$26)</f>
        <v/>
      </c>
      <c r="L223" s="151" t="s">
        <v>481</v>
      </c>
      <c r="M223" s="83"/>
      <c r="N223" s="83" t="s">
        <v>606</v>
      </c>
      <c r="O223" s="83" t="str">
        <f>IF(AND(J220&gt;0,DATA!$B$133=1),$S$27,"")</f>
        <v/>
      </c>
      <c r="X223" s="121"/>
      <c r="Y223" s="122"/>
      <c r="Z223" s="122"/>
    </row>
    <row r="224" spans="2:26" ht="21" customHeight="1">
      <c r="B224" s="272">
        <v>34</v>
      </c>
      <c r="C224" s="20" t="s">
        <v>296</v>
      </c>
      <c r="D224" s="239"/>
      <c r="E224" s="240"/>
      <c r="F224" s="240"/>
      <c r="G224" s="240"/>
      <c r="H224" s="241"/>
      <c r="I224" s="98" t="s">
        <v>373</v>
      </c>
      <c r="J224" s="230"/>
      <c r="K224" s="231"/>
      <c r="L224" s="232"/>
      <c r="M224" s="83"/>
      <c r="N224" s="83" t="s">
        <v>330</v>
      </c>
      <c r="O224" s="83" t="str">
        <f>IF(AND(OR(DATA!$B$134=1,DATA!$D$134=1),J326=0,OR(ISBLANK(D224)=FALSE,ISBLANK(D225)=FALSE,ISBLANK(D226)=FALSE,ISBLANK(F226)=FALSE,ISBLANK(D227)=FALSE,ISBLANK(D228)=FALSE,DATA!$H$134)),$S$27,"")</f>
        <v/>
      </c>
      <c r="X224" s="121"/>
      <c r="Y224" s="122"/>
      <c r="Z224" s="122"/>
    </row>
    <row r="225" spans="2:26" ht="21" customHeight="1">
      <c r="B225" s="273"/>
      <c r="C225" s="21" t="s">
        <v>684</v>
      </c>
      <c r="D225" s="236"/>
      <c r="E225" s="237"/>
      <c r="F225" s="237"/>
      <c r="G225" s="237"/>
      <c r="H225" s="238"/>
      <c r="I225" s="22" t="s">
        <v>113</v>
      </c>
      <c r="J225" s="233"/>
      <c r="K225" s="234"/>
      <c r="L225" s="235"/>
      <c r="M225" s="83"/>
      <c r="N225" s="83" t="s">
        <v>613</v>
      </c>
      <c r="O225" s="83" t="str">
        <f>IF(AND(J226&gt;0,DATA!$H$134=FALSE,OR(D224="",D225="",D226="",F226="",D227="")),$S$28,"")</f>
        <v/>
      </c>
      <c r="X225" s="121"/>
      <c r="Y225" s="122"/>
      <c r="Z225" s="122"/>
    </row>
    <row r="226" spans="2:26" ht="21" customHeight="1">
      <c r="B226" s="273"/>
      <c r="C226" s="21" t="s">
        <v>565</v>
      </c>
      <c r="D226" s="69"/>
      <c r="E226" s="70" t="s">
        <v>393</v>
      </c>
      <c r="F226" s="236"/>
      <c r="G226" s="237"/>
      <c r="H226" s="238"/>
      <c r="I226" s="22" t="s">
        <v>555</v>
      </c>
      <c r="J226" s="75">
        <v>0</v>
      </c>
      <c r="K226" s="24" t="s">
        <v>135</v>
      </c>
      <c r="L226" s="25">
        <f>DATA!$F$134*INPUT!J226</f>
        <v>0</v>
      </c>
      <c r="M226" s="83"/>
      <c r="N226" s="83" t="s">
        <v>440</v>
      </c>
      <c r="X226" s="121"/>
      <c r="Y226" s="122"/>
      <c r="Z226" s="122"/>
    </row>
    <row r="227" spans="2:26" ht="21" customHeight="1" thickBot="1">
      <c r="B227" s="273"/>
      <c r="C227" s="21" t="s">
        <v>383</v>
      </c>
      <c r="D227" s="236"/>
      <c r="E227" s="237"/>
      <c r="F227" s="237"/>
      <c r="G227" s="237"/>
      <c r="H227" s="237"/>
      <c r="I227" s="237"/>
      <c r="J227" s="238"/>
      <c r="K227" s="26" t="s">
        <v>459</v>
      </c>
      <c r="L227" s="27">
        <f>IF(L226&gt;9999,0,IF(N228=0,IF(L226=0,0,660),IF($N$25&gt;9999,0,IF(DATA!$J$134&gt;1,0,660))))</f>
        <v>0</v>
      </c>
      <c r="M227" s="123"/>
      <c r="N227" s="83" t="s">
        <v>710</v>
      </c>
      <c r="X227" s="121"/>
      <c r="Y227" s="122"/>
      <c r="Z227" s="122"/>
    </row>
    <row r="228" spans="2:26" ht="21" customHeight="1" thickBot="1">
      <c r="B228" s="274"/>
      <c r="C228" s="33" t="s">
        <v>269</v>
      </c>
      <c r="D228" s="242"/>
      <c r="E228" s="243"/>
      <c r="F228" s="243"/>
      <c r="G228" s="243"/>
      <c r="H228" s="243"/>
      <c r="I228" s="243"/>
      <c r="J228" s="244"/>
      <c r="K228" s="28" t="s">
        <v>685</v>
      </c>
      <c r="L228" s="29">
        <f>L226+L227</f>
        <v>0</v>
      </c>
      <c r="M228" s="123"/>
      <c r="N228" s="87">
        <f>IF(DATA!$H$134,L226+J226*IF($L$22&gt;0,DATA!P90,0),0)</f>
        <v>0</v>
      </c>
      <c r="X228" s="121"/>
      <c r="Y228" s="122"/>
      <c r="Z228" s="122"/>
    </row>
    <row r="229" spans="2:26" ht="21" customHeight="1" thickBot="1">
      <c r="B229" s="43" t="str">
        <f>IF(DATA!$H$134=FALSE,"",IF(AND(INPUT!D224="",INPUT!D225="",INPUT!F226="",INPUT!D227="",INPUT!D228=""),"",$S$25))</f>
        <v/>
      </c>
      <c r="C229" s="40"/>
      <c r="D229" s="39"/>
      <c r="E229" s="39"/>
      <c r="F229" s="39"/>
      <c r="G229" s="39"/>
      <c r="H229" s="39"/>
      <c r="I229" s="41"/>
      <c r="J229" s="39"/>
      <c r="K229" s="42" t="str">
        <f>IF(DATA!L134="","",INPUT!$S$26)</f>
        <v/>
      </c>
      <c r="L229" s="151" t="s">
        <v>481</v>
      </c>
      <c r="M229" s="83"/>
      <c r="N229" s="83" t="s">
        <v>606</v>
      </c>
      <c r="O229" s="83" t="str">
        <f>IF(AND(J226&gt;0,DATA!$B$134=1),$S$27,"")</f>
        <v/>
      </c>
    </row>
    <row r="230" spans="2:26" ht="21" customHeight="1">
      <c r="B230" s="272">
        <v>35</v>
      </c>
      <c r="C230" s="20" t="s">
        <v>296</v>
      </c>
      <c r="D230" s="239"/>
      <c r="E230" s="240"/>
      <c r="F230" s="240"/>
      <c r="G230" s="240"/>
      <c r="H230" s="241"/>
      <c r="I230" s="98" t="s">
        <v>373</v>
      </c>
      <c r="J230" s="230"/>
      <c r="K230" s="231"/>
      <c r="L230" s="232"/>
      <c r="M230" s="83"/>
      <c r="N230" s="83" t="s">
        <v>330</v>
      </c>
      <c r="O230" s="83" t="str">
        <f>IF(AND(OR(DATA!$B$135=1,DATA!$D$135=1),J332=0,OR(ISBLANK(D230)=FALSE,ISBLANK(D231)=FALSE,ISBLANK(D232)=FALSE,ISBLANK(F232)=FALSE,ISBLANK(D233)=FALSE,ISBLANK(D234)=FALSE,DATA!$H$135)),$S$27,"")</f>
        <v/>
      </c>
    </row>
    <row r="231" spans="2:26" ht="21" customHeight="1">
      <c r="B231" s="273"/>
      <c r="C231" s="21" t="s">
        <v>684</v>
      </c>
      <c r="D231" s="236"/>
      <c r="E231" s="237"/>
      <c r="F231" s="237"/>
      <c r="G231" s="237"/>
      <c r="H231" s="238"/>
      <c r="I231" s="22" t="s">
        <v>113</v>
      </c>
      <c r="J231" s="233"/>
      <c r="K231" s="234"/>
      <c r="L231" s="235"/>
      <c r="M231" s="83"/>
      <c r="N231" s="83" t="s">
        <v>613</v>
      </c>
      <c r="O231" s="83" t="str">
        <f>IF(AND(J232&gt;0,DATA!$H$135=FALSE,OR(D230="",D231="",D232="",F232="",D233="")),$S$28,"")</f>
        <v/>
      </c>
    </row>
    <row r="232" spans="2:26" ht="21" customHeight="1">
      <c r="B232" s="273"/>
      <c r="C232" s="21" t="s">
        <v>565</v>
      </c>
      <c r="D232" s="69"/>
      <c r="E232" s="70" t="s">
        <v>393</v>
      </c>
      <c r="F232" s="236"/>
      <c r="G232" s="237"/>
      <c r="H232" s="238"/>
      <c r="I232" s="22" t="s">
        <v>555</v>
      </c>
      <c r="J232" s="75">
        <v>0</v>
      </c>
      <c r="K232" s="24" t="s">
        <v>135</v>
      </c>
      <c r="L232" s="25">
        <f>DATA!$F$135*INPUT!J232</f>
        <v>0</v>
      </c>
      <c r="M232" s="83"/>
      <c r="N232" s="83" t="s">
        <v>440</v>
      </c>
    </row>
    <row r="233" spans="2:26" ht="21" customHeight="1" thickBot="1">
      <c r="B233" s="273"/>
      <c r="C233" s="21" t="s">
        <v>383</v>
      </c>
      <c r="D233" s="236"/>
      <c r="E233" s="237"/>
      <c r="F233" s="237"/>
      <c r="G233" s="237"/>
      <c r="H233" s="237"/>
      <c r="I233" s="237"/>
      <c r="J233" s="238"/>
      <c r="K233" s="26" t="s">
        <v>459</v>
      </c>
      <c r="L233" s="27">
        <f>IF(L232&gt;9999,0,IF(N234=0,IF(L232=0,0,660),IF($N$25&gt;9999,0,IF(DATA!$J$135&gt;1,0,660))))</f>
        <v>0</v>
      </c>
      <c r="M233" s="123"/>
      <c r="N233" s="83" t="s">
        <v>710</v>
      </c>
    </row>
    <row r="234" spans="2:26" ht="21" customHeight="1" thickTop="1" thickBot="1">
      <c r="B234" s="274"/>
      <c r="C234" s="33" t="s">
        <v>269</v>
      </c>
      <c r="D234" s="242"/>
      <c r="E234" s="243"/>
      <c r="F234" s="243"/>
      <c r="G234" s="243"/>
      <c r="H234" s="243"/>
      <c r="I234" s="243"/>
      <c r="J234" s="244"/>
      <c r="K234" s="28" t="s">
        <v>685</v>
      </c>
      <c r="L234" s="29">
        <f>L232+L233</f>
        <v>0</v>
      </c>
      <c r="M234" s="123"/>
      <c r="N234" s="87">
        <f>IF(DATA!$H$135,L232+J232*IF($L$22&gt;0,DATA!P90,0),0)</f>
        <v>0</v>
      </c>
    </row>
    <row r="235" spans="2:26" ht="21" customHeight="1" thickBot="1">
      <c r="B235" s="43" t="str">
        <f>IF(DATA!$H$135=FALSE,"",IF(AND(INPUT!D230="",INPUT!D231="",INPUT!F232="",INPUT!D233="",INPUT!D234=""),"",$S$25))</f>
        <v/>
      </c>
      <c r="C235" s="40"/>
      <c r="D235" s="39"/>
      <c r="E235" s="39"/>
      <c r="F235" s="39"/>
      <c r="G235" s="39"/>
      <c r="H235" s="39"/>
      <c r="I235" s="41"/>
      <c r="J235" s="39"/>
      <c r="K235" s="42" t="str">
        <f>IF(DATA!L135="","",INPUT!$S$26)</f>
        <v/>
      </c>
      <c r="L235" s="151" t="s">
        <v>481</v>
      </c>
      <c r="M235" s="83"/>
      <c r="N235" s="83" t="s">
        <v>606</v>
      </c>
      <c r="O235" s="83" t="str">
        <f>IF(AND(J232&gt;0,DATA!$B$135=1),$S$27,"")</f>
        <v/>
      </c>
    </row>
    <row r="236" spans="2:26" ht="21" customHeight="1">
      <c r="B236" s="272">
        <v>36</v>
      </c>
      <c r="C236" s="20" t="s">
        <v>296</v>
      </c>
      <c r="D236" s="239"/>
      <c r="E236" s="240"/>
      <c r="F236" s="240"/>
      <c r="G236" s="240"/>
      <c r="H236" s="241"/>
      <c r="I236" s="98" t="s">
        <v>373</v>
      </c>
      <c r="J236" s="230"/>
      <c r="K236" s="231"/>
      <c r="L236" s="232"/>
      <c r="M236" s="83"/>
      <c r="N236" s="83" t="s">
        <v>330</v>
      </c>
      <c r="O236" s="83" t="str">
        <f>IF(AND(OR(DATA!$B$136=1,DATA!$D$136=1),J338=0,OR(ISBLANK(D236)=FALSE,ISBLANK(D237)=FALSE,ISBLANK(D238)=FALSE,ISBLANK(F238)=FALSE,ISBLANK(D239)=FALSE,ISBLANK(D240)=FALSE,DATA!$H$136)),$S$27,"")</f>
        <v/>
      </c>
    </row>
    <row r="237" spans="2:26" ht="21" customHeight="1">
      <c r="B237" s="273"/>
      <c r="C237" s="21" t="s">
        <v>684</v>
      </c>
      <c r="D237" s="236"/>
      <c r="E237" s="237"/>
      <c r="F237" s="237"/>
      <c r="G237" s="237"/>
      <c r="H237" s="238"/>
      <c r="I237" s="22" t="s">
        <v>113</v>
      </c>
      <c r="J237" s="233"/>
      <c r="K237" s="234"/>
      <c r="L237" s="235"/>
      <c r="M237" s="83"/>
      <c r="N237" s="83" t="s">
        <v>613</v>
      </c>
      <c r="O237" s="83" t="str">
        <f>IF(AND(J238&gt;0,DATA!$H$136=FALSE,OR(D236="",D237="",D238="",F238="",D239="")),$S$28,"")</f>
        <v/>
      </c>
    </row>
    <row r="238" spans="2:26" ht="21" customHeight="1">
      <c r="B238" s="273"/>
      <c r="C238" s="21" t="s">
        <v>565</v>
      </c>
      <c r="D238" s="69"/>
      <c r="E238" s="70" t="s">
        <v>393</v>
      </c>
      <c r="F238" s="236"/>
      <c r="G238" s="237"/>
      <c r="H238" s="238"/>
      <c r="I238" s="22" t="s">
        <v>555</v>
      </c>
      <c r="J238" s="75">
        <v>0</v>
      </c>
      <c r="K238" s="24" t="s">
        <v>135</v>
      </c>
      <c r="L238" s="25">
        <f>DATA!$F$136*INPUT!J238</f>
        <v>0</v>
      </c>
      <c r="M238" s="83"/>
      <c r="N238" s="83" t="s">
        <v>440</v>
      </c>
    </row>
    <row r="239" spans="2:26" ht="21" customHeight="1" thickBot="1">
      <c r="B239" s="273"/>
      <c r="C239" s="21" t="s">
        <v>383</v>
      </c>
      <c r="D239" s="236"/>
      <c r="E239" s="237"/>
      <c r="F239" s="237"/>
      <c r="G239" s="237"/>
      <c r="H239" s="237"/>
      <c r="I239" s="237"/>
      <c r="J239" s="238"/>
      <c r="K239" s="26" t="s">
        <v>459</v>
      </c>
      <c r="L239" s="27">
        <f>IF(L238&gt;9999,0,IF(N240=0,IF(L238=0,0,660),IF($N$25&gt;9999,0,IF(DATA!$J$136&gt;1,0,660))))</f>
        <v>0</v>
      </c>
      <c r="M239" s="123"/>
      <c r="N239" s="83" t="s">
        <v>710</v>
      </c>
    </row>
    <row r="240" spans="2:26" ht="21" customHeight="1" thickBot="1">
      <c r="B240" s="274"/>
      <c r="C240" s="33" t="s">
        <v>269</v>
      </c>
      <c r="D240" s="242"/>
      <c r="E240" s="243"/>
      <c r="F240" s="243"/>
      <c r="G240" s="243"/>
      <c r="H240" s="243"/>
      <c r="I240" s="243"/>
      <c r="J240" s="244"/>
      <c r="K240" s="28" t="s">
        <v>685</v>
      </c>
      <c r="L240" s="29">
        <f>L238+L239</f>
        <v>0</v>
      </c>
      <c r="M240" s="123"/>
      <c r="N240" s="87">
        <f>IF(DATA!$H$136,L238+J238*IF($L$22&gt;0,DATA!P90,0),0)</f>
        <v>0</v>
      </c>
    </row>
    <row r="241" spans="2:15" ht="21" customHeight="1" thickBot="1">
      <c r="B241" s="43" t="str">
        <f>IF(DATA!$H$136=FALSE,"",IF(AND(INPUT!D236="",INPUT!D237="",INPUT!F238="",INPUT!D239="",INPUT!D240=""),"",$S$25))</f>
        <v/>
      </c>
      <c r="C241" s="40"/>
      <c r="D241" s="39"/>
      <c r="E241" s="39"/>
      <c r="F241" s="39"/>
      <c r="G241" s="39"/>
      <c r="H241" s="39"/>
      <c r="I241" s="41"/>
      <c r="J241" s="39"/>
      <c r="K241" s="42" t="str">
        <f>IF(DATA!L136="","",INPUT!$S$26)</f>
        <v/>
      </c>
      <c r="L241" s="151" t="s">
        <v>481</v>
      </c>
      <c r="M241" s="83"/>
      <c r="N241" s="83" t="s">
        <v>606</v>
      </c>
      <c r="O241" s="83" t="str">
        <f>IF(AND(J238&gt;0,DATA!$B$136=1),$S$27,"")</f>
        <v/>
      </c>
    </row>
    <row r="242" spans="2:15" ht="21" customHeight="1">
      <c r="B242" s="272">
        <v>37</v>
      </c>
      <c r="C242" s="20" t="s">
        <v>296</v>
      </c>
      <c r="D242" s="239"/>
      <c r="E242" s="240"/>
      <c r="F242" s="240"/>
      <c r="G242" s="240"/>
      <c r="H242" s="241"/>
      <c r="I242" s="98" t="s">
        <v>373</v>
      </c>
      <c r="J242" s="230"/>
      <c r="K242" s="231"/>
      <c r="L242" s="232"/>
      <c r="M242" s="83"/>
      <c r="N242" s="83" t="s">
        <v>330</v>
      </c>
      <c r="O242" s="83" t="str">
        <f>IF(AND(OR(DATA!$B$137=1,DATA!$D$137=1),J344=0,OR(ISBLANK(D242)=FALSE,ISBLANK(D243)=FALSE,ISBLANK(D244)=FALSE,ISBLANK(F244)=FALSE,ISBLANK(D245)=FALSE,ISBLANK(D246)=FALSE,DATA!$H$137)),$S$27,"")</f>
        <v/>
      </c>
    </row>
    <row r="243" spans="2:15" ht="21" customHeight="1">
      <c r="B243" s="273"/>
      <c r="C243" s="21" t="s">
        <v>684</v>
      </c>
      <c r="D243" s="236"/>
      <c r="E243" s="237"/>
      <c r="F243" s="237"/>
      <c r="G243" s="237"/>
      <c r="H243" s="238"/>
      <c r="I243" s="22" t="s">
        <v>113</v>
      </c>
      <c r="J243" s="233"/>
      <c r="K243" s="234"/>
      <c r="L243" s="235"/>
      <c r="M243" s="83"/>
      <c r="N243" s="83" t="s">
        <v>613</v>
      </c>
      <c r="O243" s="83" t="str">
        <f>IF(AND(J244&gt;0,DATA!$H$137=FALSE,OR(D242="",D243="",D244="",F244="",D245="")),$S$28,"")</f>
        <v/>
      </c>
    </row>
    <row r="244" spans="2:15" ht="21" customHeight="1">
      <c r="B244" s="273"/>
      <c r="C244" s="21" t="s">
        <v>565</v>
      </c>
      <c r="D244" s="69"/>
      <c r="E244" s="70" t="s">
        <v>393</v>
      </c>
      <c r="F244" s="236"/>
      <c r="G244" s="237"/>
      <c r="H244" s="238"/>
      <c r="I244" s="22" t="s">
        <v>555</v>
      </c>
      <c r="J244" s="75">
        <v>0</v>
      </c>
      <c r="K244" s="24" t="s">
        <v>135</v>
      </c>
      <c r="L244" s="25">
        <f>DATA!$F$137*INPUT!J244</f>
        <v>0</v>
      </c>
      <c r="M244" s="83"/>
      <c r="N244" s="83" t="s">
        <v>440</v>
      </c>
    </row>
    <row r="245" spans="2:15" ht="21" customHeight="1" thickBot="1">
      <c r="B245" s="273"/>
      <c r="C245" s="21" t="s">
        <v>383</v>
      </c>
      <c r="D245" s="236"/>
      <c r="E245" s="237"/>
      <c r="F245" s="237"/>
      <c r="G245" s="237"/>
      <c r="H245" s="237"/>
      <c r="I245" s="237"/>
      <c r="J245" s="238"/>
      <c r="K245" s="26" t="s">
        <v>459</v>
      </c>
      <c r="L245" s="27">
        <f>IF(L244&gt;9999,0,IF(N246=0,IF(L244=0,0,660),IF($N$25&gt;9999,0,IF(DATA!$J$137&gt;1,0,660))))</f>
        <v>0</v>
      </c>
      <c r="M245" s="123"/>
      <c r="N245" s="83" t="s">
        <v>710</v>
      </c>
    </row>
    <row r="246" spans="2:15" ht="21" customHeight="1" thickBot="1">
      <c r="B246" s="274"/>
      <c r="C246" s="33" t="s">
        <v>269</v>
      </c>
      <c r="D246" s="242"/>
      <c r="E246" s="243"/>
      <c r="F246" s="243"/>
      <c r="G246" s="243"/>
      <c r="H246" s="243"/>
      <c r="I246" s="243"/>
      <c r="J246" s="244"/>
      <c r="K246" s="28" t="s">
        <v>685</v>
      </c>
      <c r="L246" s="29">
        <f>L244+L245</f>
        <v>0</v>
      </c>
      <c r="M246" s="123"/>
      <c r="N246" s="87">
        <f>IF(DATA!$H$137,L244+J244*IF($L$22&gt;0,DATA!P90,0),0)</f>
        <v>0</v>
      </c>
    </row>
    <row r="247" spans="2:15" ht="21" customHeight="1" thickBot="1">
      <c r="B247" s="43" t="str">
        <f>IF(DATA!$H$137=FALSE,"",IF(AND(INPUT!D242="",INPUT!D243="",INPUT!F244="",INPUT!D245="",INPUT!D246=""),"",$S$25))</f>
        <v/>
      </c>
      <c r="C247" s="40"/>
      <c r="D247" s="39"/>
      <c r="E247" s="39"/>
      <c r="F247" s="39"/>
      <c r="G247" s="39"/>
      <c r="H247" s="39"/>
      <c r="I247" s="41"/>
      <c r="J247" s="39"/>
      <c r="K247" s="42" t="str">
        <f>IF(DATA!L137="","",INPUT!$S$26)</f>
        <v/>
      </c>
      <c r="L247" s="151" t="s">
        <v>481</v>
      </c>
      <c r="M247" s="83"/>
      <c r="N247" s="83" t="s">
        <v>606</v>
      </c>
      <c r="O247" s="83" t="str">
        <f>IF(AND(J244&gt;0,DATA!$B$137=1),$S$27,"")</f>
        <v/>
      </c>
    </row>
    <row r="248" spans="2:15" ht="21" customHeight="1">
      <c r="B248" s="272">
        <v>38</v>
      </c>
      <c r="C248" s="20" t="s">
        <v>296</v>
      </c>
      <c r="D248" s="239"/>
      <c r="E248" s="240"/>
      <c r="F248" s="240"/>
      <c r="G248" s="240"/>
      <c r="H248" s="241"/>
      <c r="I248" s="98" t="s">
        <v>373</v>
      </c>
      <c r="J248" s="230"/>
      <c r="K248" s="231"/>
      <c r="L248" s="232"/>
      <c r="M248" s="83"/>
      <c r="N248" s="83" t="s">
        <v>330</v>
      </c>
      <c r="O248" s="83" t="str">
        <f>IF(AND(OR(DATA!$B$138=1,DATA!$D$138=1),J350=0,OR(ISBLANK(D248)=FALSE,ISBLANK(D249)=FALSE,ISBLANK(D250)=FALSE,ISBLANK(F250)=FALSE,ISBLANK(D251)=FALSE,ISBLANK(D252)=FALSE,DATA!$H$138)),$S$27,"")</f>
        <v/>
      </c>
    </row>
    <row r="249" spans="2:15" ht="21" customHeight="1">
      <c r="B249" s="273"/>
      <c r="C249" s="21" t="s">
        <v>684</v>
      </c>
      <c r="D249" s="236"/>
      <c r="E249" s="237"/>
      <c r="F249" s="237"/>
      <c r="G249" s="237"/>
      <c r="H249" s="238"/>
      <c r="I249" s="22" t="s">
        <v>113</v>
      </c>
      <c r="J249" s="233"/>
      <c r="K249" s="234"/>
      <c r="L249" s="235"/>
      <c r="M249" s="83"/>
      <c r="N249" s="83" t="s">
        <v>613</v>
      </c>
      <c r="O249" s="83" t="str">
        <f>IF(AND(J250&gt;0,DATA!$H$138=FALSE,OR(D248="",D249="",D250="",F250="",D251="")),$S$28,"")</f>
        <v/>
      </c>
    </row>
    <row r="250" spans="2:15" ht="21" customHeight="1">
      <c r="B250" s="273"/>
      <c r="C250" s="21" t="s">
        <v>565</v>
      </c>
      <c r="D250" s="69"/>
      <c r="E250" s="70" t="s">
        <v>393</v>
      </c>
      <c r="F250" s="236"/>
      <c r="G250" s="237"/>
      <c r="H250" s="238"/>
      <c r="I250" s="22" t="s">
        <v>555</v>
      </c>
      <c r="J250" s="75">
        <v>0</v>
      </c>
      <c r="K250" s="24" t="s">
        <v>135</v>
      </c>
      <c r="L250" s="25">
        <f>DATA!$F$138*INPUT!J250</f>
        <v>0</v>
      </c>
      <c r="M250" s="83"/>
      <c r="N250" s="83" t="s">
        <v>440</v>
      </c>
    </row>
    <row r="251" spans="2:15" ht="21" customHeight="1" thickBot="1">
      <c r="B251" s="273"/>
      <c r="C251" s="21" t="s">
        <v>383</v>
      </c>
      <c r="D251" s="236"/>
      <c r="E251" s="237"/>
      <c r="F251" s="237"/>
      <c r="G251" s="237"/>
      <c r="H251" s="237"/>
      <c r="I251" s="237"/>
      <c r="J251" s="238"/>
      <c r="K251" s="26" t="s">
        <v>459</v>
      </c>
      <c r="L251" s="27">
        <f>IF(L250&gt;9999,0,IF(N252=0,IF(L250=0,0,660),IF($N$25&gt;9999,0,IF(DATA!$J$138&gt;1,0,660))))</f>
        <v>0</v>
      </c>
      <c r="M251" s="123"/>
      <c r="N251" s="83" t="s">
        <v>710</v>
      </c>
    </row>
    <row r="252" spans="2:15" ht="21" customHeight="1" thickBot="1">
      <c r="B252" s="274"/>
      <c r="C252" s="33" t="s">
        <v>269</v>
      </c>
      <c r="D252" s="242"/>
      <c r="E252" s="243"/>
      <c r="F252" s="243"/>
      <c r="G252" s="243"/>
      <c r="H252" s="243"/>
      <c r="I252" s="243"/>
      <c r="J252" s="244"/>
      <c r="K252" s="28" t="s">
        <v>685</v>
      </c>
      <c r="L252" s="29">
        <f>L250+L251</f>
        <v>0</v>
      </c>
      <c r="M252" s="123"/>
      <c r="N252" s="87">
        <f>IF(DATA!$H$138,L250+J250*IF($L$22&gt;0,DATA!P90,0),0)</f>
        <v>0</v>
      </c>
    </row>
    <row r="253" spans="2:15" ht="21" customHeight="1" thickBot="1">
      <c r="B253" s="43" t="str">
        <f>IF(DATA!$H$138=FALSE,"",IF(AND(INPUT!D248="",INPUT!D249="",INPUT!F250="",INPUT!D251="",INPUT!D252=""),"",$S$25))</f>
        <v/>
      </c>
      <c r="C253" s="40"/>
      <c r="D253" s="39"/>
      <c r="E253" s="39"/>
      <c r="F253" s="39"/>
      <c r="G253" s="39"/>
      <c r="H253" s="39"/>
      <c r="I253" s="41"/>
      <c r="J253" s="39"/>
      <c r="K253" s="42" t="str">
        <f>IF(DATA!L138="","",INPUT!$S$26)</f>
        <v/>
      </c>
      <c r="L253" s="151" t="s">
        <v>481</v>
      </c>
      <c r="M253" s="83"/>
      <c r="N253" s="83" t="s">
        <v>606</v>
      </c>
      <c r="O253" s="83" t="str">
        <f>IF(AND(J250&gt;0,DATA!$B$138=1),$S$27,"")</f>
        <v/>
      </c>
    </row>
    <row r="254" spans="2:15" ht="21" customHeight="1">
      <c r="B254" s="272">
        <v>39</v>
      </c>
      <c r="C254" s="20" t="s">
        <v>296</v>
      </c>
      <c r="D254" s="239"/>
      <c r="E254" s="240"/>
      <c r="F254" s="240"/>
      <c r="G254" s="240"/>
      <c r="H254" s="241"/>
      <c r="I254" s="98" t="s">
        <v>373</v>
      </c>
      <c r="J254" s="230"/>
      <c r="K254" s="231"/>
      <c r="L254" s="232"/>
      <c r="M254" s="83"/>
      <c r="N254" s="83" t="s">
        <v>330</v>
      </c>
      <c r="O254" s="83" t="str">
        <f>IF(AND(OR(DATA!$B$139=1,DATA!$D$139=1),J356=0,OR(ISBLANK(D254)=FALSE,ISBLANK(D255)=FALSE,ISBLANK(D256)=FALSE,ISBLANK(F256)=FALSE,ISBLANK(D257)=FALSE,ISBLANK(D258)=FALSE,DATA!$H$139)),$S$27,"")</f>
        <v/>
      </c>
    </row>
    <row r="255" spans="2:15" ht="21" customHeight="1">
      <c r="B255" s="273"/>
      <c r="C255" s="21" t="s">
        <v>684</v>
      </c>
      <c r="D255" s="236"/>
      <c r="E255" s="237"/>
      <c r="F255" s="237"/>
      <c r="G255" s="237"/>
      <c r="H255" s="238"/>
      <c r="I255" s="22" t="s">
        <v>113</v>
      </c>
      <c r="J255" s="233"/>
      <c r="K255" s="234"/>
      <c r="L255" s="235"/>
      <c r="M255" s="83"/>
      <c r="N255" s="83" t="s">
        <v>613</v>
      </c>
      <c r="O255" s="83" t="str">
        <f>IF(AND(J256&gt;0,DATA!$H$139=FALSE,OR(D254="",D255="",D256="",F256="",D257="")),$S$28,"")</f>
        <v/>
      </c>
    </row>
    <row r="256" spans="2:15" ht="21" customHeight="1">
      <c r="B256" s="273"/>
      <c r="C256" s="21" t="s">
        <v>565</v>
      </c>
      <c r="D256" s="69"/>
      <c r="E256" s="70" t="s">
        <v>393</v>
      </c>
      <c r="F256" s="236"/>
      <c r="G256" s="237"/>
      <c r="H256" s="238"/>
      <c r="I256" s="22" t="s">
        <v>555</v>
      </c>
      <c r="J256" s="75">
        <v>0</v>
      </c>
      <c r="K256" s="24" t="s">
        <v>135</v>
      </c>
      <c r="L256" s="25">
        <f>DATA!$F$139*INPUT!J256</f>
        <v>0</v>
      </c>
      <c r="M256" s="83"/>
      <c r="N256" s="83" t="s">
        <v>440</v>
      </c>
    </row>
    <row r="257" spans="2:15" ht="21" customHeight="1" thickBot="1">
      <c r="B257" s="273"/>
      <c r="C257" s="21" t="s">
        <v>383</v>
      </c>
      <c r="D257" s="236"/>
      <c r="E257" s="237"/>
      <c r="F257" s="237"/>
      <c r="G257" s="237"/>
      <c r="H257" s="237"/>
      <c r="I257" s="237"/>
      <c r="J257" s="238"/>
      <c r="K257" s="26" t="s">
        <v>459</v>
      </c>
      <c r="L257" s="27">
        <f>IF(L256&gt;9999,0,IF(N258=0,IF(L256=0,0,660),IF($N$25&gt;9999,0,IF(DATA!$J$139&gt;1,0,660))))</f>
        <v>0</v>
      </c>
      <c r="M257" s="123"/>
      <c r="N257" s="83" t="s">
        <v>710</v>
      </c>
    </row>
    <row r="258" spans="2:15" ht="21" customHeight="1" thickBot="1">
      <c r="B258" s="274"/>
      <c r="C258" s="33" t="s">
        <v>269</v>
      </c>
      <c r="D258" s="242"/>
      <c r="E258" s="243"/>
      <c r="F258" s="243"/>
      <c r="G258" s="243"/>
      <c r="H258" s="243"/>
      <c r="I258" s="243"/>
      <c r="J258" s="244"/>
      <c r="K258" s="28" t="s">
        <v>685</v>
      </c>
      <c r="L258" s="29">
        <f>L256+L257</f>
        <v>0</v>
      </c>
      <c r="M258" s="123"/>
      <c r="N258" s="87">
        <f>IF(DATA!$H$139,L256+J256*IF($L$22&gt;0,DATA!P90,0),0)</f>
        <v>0</v>
      </c>
    </row>
    <row r="259" spans="2:15" ht="21" customHeight="1" thickBot="1">
      <c r="B259" s="43" t="str">
        <f>IF(DATA!$H$139=FALSE,"",IF(AND(INPUT!D254="",INPUT!D255="",INPUT!F256="",INPUT!D257="",INPUT!D258=""),"",$S$25))</f>
        <v/>
      </c>
      <c r="C259" s="40"/>
      <c r="D259" s="39"/>
      <c r="E259" s="39"/>
      <c r="F259" s="39"/>
      <c r="G259" s="39"/>
      <c r="H259" s="39"/>
      <c r="I259" s="41"/>
      <c r="J259" s="39"/>
      <c r="K259" s="42" t="str">
        <f>IF(DATA!L139="","",INPUT!$S$26)</f>
        <v/>
      </c>
      <c r="L259" s="151" t="s">
        <v>481</v>
      </c>
      <c r="M259" s="83"/>
      <c r="N259" s="83" t="s">
        <v>606</v>
      </c>
      <c r="O259" s="83" t="str">
        <f>IF(AND(J256&gt;0,DATA!$B$139=1),$S$27,"")</f>
        <v/>
      </c>
    </row>
    <row r="260" spans="2:15" ht="21" customHeight="1">
      <c r="B260" s="272">
        <v>40</v>
      </c>
      <c r="C260" s="20" t="s">
        <v>296</v>
      </c>
      <c r="D260" s="239"/>
      <c r="E260" s="240"/>
      <c r="F260" s="240"/>
      <c r="G260" s="240"/>
      <c r="H260" s="241"/>
      <c r="I260" s="98" t="s">
        <v>373</v>
      </c>
      <c r="J260" s="230"/>
      <c r="K260" s="231"/>
      <c r="L260" s="232"/>
      <c r="M260" s="83"/>
      <c r="N260" s="83" t="s">
        <v>330</v>
      </c>
      <c r="O260" s="83" t="str">
        <f>IF(AND(OR(DATA!$B$140=1,DATA!$D$140=1),J362=0,OR(ISBLANK(D260)=FALSE,ISBLANK(D261)=FALSE,ISBLANK(D262)=FALSE,ISBLANK(F262)=FALSE,ISBLANK(D263)=FALSE,ISBLANK(D264)=FALSE,DATA!$H$140)),$S$27,"")</f>
        <v/>
      </c>
    </row>
    <row r="261" spans="2:15" ht="21" customHeight="1">
      <c r="B261" s="283"/>
      <c r="C261" s="21" t="s">
        <v>684</v>
      </c>
      <c r="D261" s="236"/>
      <c r="E261" s="237"/>
      <c r="F261" s="237"/>
      <c r="G261" s="237"/>
      <c r="H261" s="238"/>
      <c r="I261" s="22" t="s">
        <v>113</v>
      </c>
      <c r="J261" s="233"/>
      <c r="K261" s="234"/>
      <c r="L261" s="235"/>
      <c r="M261" s="83"/>
      <c r="N261" s="83" t="s">
        <v>613</v>
      </c>
      <c r="O261" s="83" t="str">
        <f>IF(AND(J262&gt;0,DATA!$H$140=FALSE,OR(D260="",D261="",D262="",F262="",D263="")),$S$28,"")</f>
        <v/>
      </c>
    </row>
    <row r="262" spans="2:15" ht="21" customHeight="1">
      <c r="B262" s="283"/>
      <c r="C262" s="21" t="s">
        <v>565</v>
      </c>
      <c r="D262" s="69"/>
      <c r="E262" s="70" t="s">
        <v>393</v>
      </c>
      <c r="F262" s="236"/>
      <c r="G262" s="237"/>
      <c r="H262" s="238"/>
      <c r="I262" s="22" t="s">
        <v>555</v>
      </c>
      <c r="J262" s="75">
        <v>0</v>
      </c>
      <c r="K262" s="24" t="s">
        <v>135</v>
      </c>
      <c r="L262" s="25">
        <f>DATA!$F$140*INPUT!J262</f>
        <v>0</v>
      </c>
      <c r="M262" s="83"/>
      <c r="N262" s="83" t="s">
        <v>440</v>
      </c>
    </row>
    <row r="263" spans="2:15" ht="21" customHeight="1" thickBot="1">
      <c r="B263" s="283"/>
      <c r="C263" s="21" t="s">
        <v>383</v>
      </c>
      <c r="D263" s="236"/>
      <c r="E263" s="237"/>
      <c r="F263" s="237"/>
      <c r="G263" s="237"/>
      <c r="H263" s="237"/>
      <c r="I263" s="237"/>
      <c r="J263" s="238"/>
      <c r="K263" s="26" t="s">
        <v>459</v>
      </c>
      <c r="L263" s="27">
        <f>IF(L262&gt;9999,0,IF(N264=0,IF(L262=0,0,660),IF($N$25&gt;9999,0,IF(DATA!$J$140&gt;1,0,660))))</f>
        <v>0</v>
      </c>
      <c r="M263" s="123"/>
      <c r="N263" s="83" t="s">
        <v>710</v>
      </c>
    </row>
    <row r="264" spans="2:15" ht="21" customHeight="1" thickBot="1">
      <c r="B264" s="284"/>
      <c r="C264" s="33" t="s">
        <v>269</v>
      </c>
      <c r="D264" s="242"/>
      <c r="E264" s="243"/>
      <c r="F264" s="243"/>
      <c r="G264" s="243"/>
      <c r="H264" s="243"/>
      <c r="I264" s="243"/>
      <c r="J264" s="244"/>
      <c r="K264" s="28" t="s">
        <v>685</v>
      </c>
      <c r="L264" s="29">
        <f>L262+L263</f>
        <v>0</v>
      </c>
      <c r="M264" s="123"/>
      <c r="N264" s="87">
        <f>IF(DATA!$H$140,L262+J262*IF($L$22&gt;0,DATA!P90,0),0)</f>
        <v>0</v>
      </c>
    </row>
    <row r="265" spans="2:15" ht="21" customHeight="1">
      <c r="B265" s="43" t="str">
        <f>IF(DATA!$H$140=FALSE,"",IF(AND(INPUT!D260="",INPUT!D261="",INPUT!F262="",INPUT!D263="",INPUT!D264=""),"",$S$25))</f>
        <v/>
      </c>
      <c r="C265" s="40"/>
      <c r="D265" s="39"/>
      <c r="E265" s="39"/>
      <c r="F265" s="39"/>
      <c r="G265" s="39"/>
      <c r="H265" s="39"/>
      <c r="I265" s="41"/>
      <c r="J265" s="39"/>
      <c r="K265" s="42" t="str">
        <f>IF(DATA!L140="","",INPUT!$S$26)</f>
        <v/>
      </c>
      <c r="L265" s="151" t="s">
        <v>481</v>
      </c>
      <c r="M265" s="83"/>
      <c r="N265" s="83" t="s">
        <v>606</v>
      </c>
      <c r="O265" s="83" t="str">
        <f>IF(AND(J262&gt;0,DATA!$B$140=1),$S$27,"")</f>
        <v/>
      </c>
    </row>
    <row r="266" spans="2:15" ht="21" customHeight="1">
      <c r="B266" s="52" t="s">
        <v>151</v>
      </c>
    </row>
  </sheetData>
  <sheetProtection algorithmName="SHA-512" hashValue="6GQyHwZOUkkNpCL20bJfoaVwGX7rTn1Vr0nq5FIw3ldswSvbO88mXTn+YqiP1a2vxuXso/rHxZ68fQpNADOVNQ==" saltValue="teghaMShS2KtreTsFsK9ew==" spinCount="100000" sheet="1" objects="1" scenarios="1"/>
  <mergeCells count="384">
    <mergeCell ref="U88:V89"/>
    <mergeCell ref="U75:V75"/>
    <mergeCell ref="U85:V85"/>
    <mergeCell ref="J19:K19"/>
    <mergeCell ref="F20:H20"/>
    <mergeCell ref="B17:C17"/>
    <mergeCell ref="D24:L24"/>
    <mergeCell ref="U65:V65"/>
    <mergeCell ref="D26:H26"/>
    <mergeCell ref="U61:V62"/>
    <mergeCell ref="D39:H39"/>
    <mergeCell ref="D27:H27"/>
    <mergeCell ref="F28:H28"/>
    <mergeCell ref="D38:H38"/>
    <mergeCell ref="F34:H34"/>
    <mergeCell ref="J39:L39"/>
    <mergeCell ref="B22:C22"/>
    <mergeCell ref="B38:B42"/>
    <mergeCell ref="D44:H44"/>
    <mergeCell ref="J44:L44"/>
    <mergeCell ref="D45:H45"/>
    <mergeCell ref="J45:L45"/>
    <mergeCell ref="F46:H46"/>
    <mergeCell ref="B44:B48"/>
    <mergeCell ref="K1:L1"/>
    <mergeCell ref="C1:J1"/>
    <mergeCell ref="B3:I3"/>
    <mergeCell ref="B7:C7"/>
    <mergeCell ref="K7:L7"/>
    <mergeCell ref="H7:I7"/>
    <mergeCell ref="B5:I5"/>
    <mergeCell ref="B2:L2"/>
    <mergeCell ref="B4:I4"/>
    <mergeCell ref="J3:L4"/>
    <mergeCell ref="B6:C6"/>
    <mergeCell ref="K6:L6"/>
    <mergeCell ref="H6:I6"/>
    <mergeCell ref="U142:V143"/>
    <mergeCell ref="U127:V128"/>
    <mergeCell ref="U130:V131"/>
    <mergeCell ref="U132:V133"/>
    <mergeCell ref="U134:V135"/>
    <mergeCell ref="U136:V137"/>
    <mergeCell ref="U139:V140"/>
    <mergeCell ref="B20:C20"/>
    <mergeCell ref="D14:G14"/>
    <mergeCell ref="B26:B30"/>
    <mergeCell ref="D29:J29"/>
    <mergeCell ref="D30:J30"/>
    <mergeCell ref="B23:C23"/>
    <mergeCell ref="D17:E17"/>
    <mergeCell ref="B21:C21"/>
    <mergeCell ref="B62:B66"/>
    <mergeCell ref="D62:H62"/>
    <mergeCell ref="J62:L62"/>
    <mergeCell ref="D63:H63"/>
    <mergeCell ref="J63:L63"/>
    <mergeCell ref="F64:H64"/>
    <mergeCell ref="D65:J65"/>
    <mergeCell ref="D66:J66"/>
    <mergeCell ref="B68:B72"/>
    <mergeCell ref="B74:B78"/>
    <mergeCell ref="D74:H74"/>
    <mergeCell ref="J74:L74"/>
    <mergeCell ref="D75:H75"/>
    <mergeCell ref="J75:L75"/>
    <mergeCell ref="F76:H76"/>
    <mergeCell ref="D77:J77"/>
    <mergeCell ref="D78:J78"/>
    <mergeCell ref="D13:G13"/>
    <mergeCell ref="D15:G15"/>
    <mergeCell ref="D16:L16"/>
    <mergeCell ref="G22:J22"/>
    <mergeCell ref="I20:L20"/>
    <mergeCell ref="D21:L21"/>
    <mergeCell ref="F18:H18"/>
    <mergeCell ref="B56:B60"/>
    <mergeCell ref="D56:H56"/>
    <mergeCell ref="J56:L56"/>
    <mergeCell ref="D57:H57"/>
    <mergeCell ref="J57:L57"/>
    <mergeCell ref="F58:H58"/>
    <mergeCell ref="D59:J59"/>
    <mergeCell ref="D60:J60"/>
    <mergeCell ref="B50:B54"/>
    <mergeCell ref="B80:B84"/>
    <mergeCell ref="D80:H80"/>
    <mergeCell ref="J80:L80"/>
    <mergeCell ref="D81:H81"/>
    <mergeCell ref="J81:L81"/>
    <mergeCell ref="F82:H82"/>
    <mergeCell ref="D83:J83"/>
    <mergeCell ref="D84:J84"/>
    <mergeCell ref="B86:B90"/>
    <mergeCell ref="D86:H86"/>
    <mergeCell ref="J86:L86"/>
    <mergeCell ref="D87:H87"/>
    <mergeCell ref="J87:L87"/>
    <mergeCell ref="F88:H88"/>
    <mergeCell ref="D89:J89"/>
    <mergeCell ref="D90:J90"/>
    <mergeCell ref="B92:B96"/>
    <mergeCell ref="D92:H92"/>
    <mergeCell ref="J92:L92"/>
    <mergeCell ref="D93:H93"/>
    <mergeCell ref="J93:L93"/>
    <mergeCell ref="F94:H94"/>
    <mergeCell ref="D95:J95"/>
    <mergeCell ref="D96:J96"/>
    <mergeCell ref="B110:B114"/>
    <mergeCell ref="B98:B102"/>
    <mergeCell ref="D98:H98"/>
    <mergeCell ref="J98:L98"/>
    <mergeCell ref="D99:H99"/>
    <mergeCell ref="J99:L99"/>
    <mergeCell ref="F100:H100"/>
    <mergeCell ref="D101:J101"/>
    <mergeCell ref="D102:J102"/>
    <mergeCell ref="B104:B108"/>
    <mergeCell ref="D104:H104"/>
    <mergeCell ref="J104:L104"/>
    <mergeCell ref="D105:H105"/>
    <mergeCell ref="J105:L105"/>
    <mergeCell ref="F106:H106"/>
    <mergeCell ref="D107:J107"/>
    <mergeCell ref="D126:J126"/>
    <mergeCell ref="D140:H140"/>
    <mergeCell ref="J140:L140"/>
    <mergeCell ref="D122:H122"/>
    <mergeCell ref="B134:B138"/>
    <mergeCell ref="D134:H134"/>
    <mergeCell ref="J134:L134"/>
    <mergeCell ref="D135:H135"/>
    <mergeCell ref="J135:L135"/>
    <mergeCell ref="F136:H136"/>
    <mergeCell ref="D137:J137"/>
    <mergeCell ref="D138:J138"/>
    <mergeCell ref="J129:L129"/>
    <mergeCell ref="F130:H130"/>
    <mergeCell ref="D131:J131"/>
    <mergeCell ref="D132:J132"/>
    <mergeCell ref="B146:B150"/>
    <mergeCell ref="D146:H146"/>
    <mergeCell ref="J146:L146"/>
    <mergeCell ref="D147:H147"/>
    <mergeCell ref="J147:L147"/>
    <mergeCell ref="F148:H148"/>
    <mergeCell ref="D149:J149"/>
    <mergeCell ref="D150:J150"/>
    <mergeCell ref="D144:J144"/>
    <mergeCell ref="B140:B144"/>
    <mergeCell ref="D143:J143"/>
    <mergeCell ref="J141:L141"/>
    <mergeCell ref="F142:H142"/>
    <mergeCell ref="D141:H141"/>
    <mergeCell ref="B152:B156"/>
    <mergeCell ref="D152:H152"/>
    <mergeCell ref="J152:L152"/>
    <mergeCell ref="D153:H153"/>
    <mergeCell ref="J153:L153"/>
    <mergeCell ref="F154:H154"/>
    <mergeCell ref="D155:J155"/>
    <mergeCell ref="D156:J156"/>
    <mergeCell ref="B158:B162"/>
    <mergeCell ref="D158:H158"/>
    <mergeCell ref="J158:L158"/>
    <mergeCell ref="D159:H159"/>
    <mergeCell ref="J159:L159"/>
    <mergeCell ref="F160:H160"/>
    <mergeCell ref="D161:J161"/>
    <mergeCell ref="D162:J162"/>
    <mergeCell ref="B164:B168"/>
    <mergeCell ref="D164:H164"/>
    <mergeCell ref="J164:L164"/>
    <mergeCell ref="D165:H165"/>
    <mergeCell ref="J165:L165"/>
    <mergeCell ref="F166:H166"/>
    <mergeCell ref="D167:J167"/>
    <mergeCell ref="D168:J168"/>
    <mergeCell ref="B170:B174"/>
    <mergeCell ref="D170:H170"/>
    <mergeCell ref="J170:L170"/>
    <mergeCell ref="D171:H171"/>
    <mergeCell ref="J171:L171"/>
    <mergeCell ref="F172:H172"/>
    <mergeCell ref="D173:J173"/>
    <mergeCell ref="D174:J174"/>
    <mergeCell ref="B176:B180"/>
    <mergeCell ref="D176:H176"/>
    <mergeCell ref="J176:L176"/>
    <mergeCell ref="D177:H177"/>
    <mergeCell ref="J177:L177"/>
    <mergeCell ref="F178:H178"/>
    <mergeCell ref="D179:J179"/>
    <mergeCell ref="D180:J180"/>
    <mergeCell ref="B182:B186"/>
    <mergeCell ref="D182:H182"/>
    <mergeCell ref="J182:L182"/>
    <mergeCell ref="D183:H183"/>
    <mergeCell ref="J183:L183"/>
    <mergeCell ref="F184:H184"/>
    <mergeCell ref="D185:J185"/>
    <mergeCell ref="D186:J186"/>
    <mergeCell ref="B188:B192"/>
    <mergeCell ref="D188:H188"/>
    <mergeCell ref="J188:L188"/>
    <mergeCell ref="D189:H189"/>
    <mergeCell ref="J189:L189"/>
    <mergeCell ref="F190:H190"/>
    <mergeCell ref="D191:J191"/>
    <mergeCell ref="D192:J192"/>
    <mergeCell ref="B194:B198"/>
    <mergeCell ref="D194:H194"/>
    <mergeCell ref="J194:L194"/>
    <mergeCell ref="D195:H195"/>
    <mergeCell ref="J195:L195"/>
    <mergeCell ref="F196:H196"/>
    <mergeCell ref="D197:J197"/>
    <mergeCell ref="D198:J198"/>
    <mergeCell ref="B200:B204"/>
    <mergeCell ref="D200:H200"/>
    <mergeCell ref="J200:L200"/>
    <mergeCell ref="D201:H201"/>
    <mergeCell ref="J201:L201"/>
    <mergeCell ref="F202:H202"/>
    <mergeCell ref="D203:J203"/>
    <mergeCell ref="D204:J204"/>
    <mergeCell ref="B206:B210"/>
    <mergeCell ref="D206:H206"/>
    <mergeCell ref="J206:L206"/>
    <mergeCell ref="D207:H207"/>
    <mergeCell ref="J207:L207"/>
    <mergeCell ref="F208:H208"/>
    <mergeCell ref="D209:J209"/>
    <mergeCell ref="D210:J210"/>
    <mergeCell ref="B212:B216"/>
    <mergeCell ref="D212:H212"/>
    <mergeCell ref="J212:L212"/>
    <mergeCell ref="D213:H213"/>
    <mergeCell ref="J213:L213"/>
    <mergeCell ref="F214:H214"/>
    <mergeCell ref="D215:J215"/>
    <mergeCell ref="D216:J216"/>
    <mergeCell ref="B218:B222"/>
    <mergeCell ref="D218:H218"/>
    <mergeCell ref="J218:L218"/>
    <mergeCell ref="D219:H219"/>
    <mergeCell ref="J219:L219"/>
    <mergeCell ref="F220:H220"/>
    <mergeCell ref="D221:J221"/>
    <mergeCell ref="D222:J222"/>
    <mergeCell ref="B224:B228"/>
    <mergeCell ref="D224:H224"/>
    <mergeCell ref="J224:L224"/>
    <mergeCell ref="D225:H225"/>
    <mergeCell ref="J225:L225"/>
    <mergeCell ref="F226:H226"/>
    <mergeCell ref="D227:J227"/>
    <mergeCell ref="D228:J228"/>
    <mergeCell ref="B230:B234"/>
    <mergeCell ref="D230:H230"/>
    <mergeCell ref="J230:L230"/>
    <mergeCell ref="D231:H231"/>
    <mergeCell ref="J231:L231"/>
    <mergeCell ref="F232:H232"/>
    <mergeCell ref="D233:J233"/>
    <mergeCell ref="D234:J234"/>
    <mergeCell ref="B248:B252"/>
    <mergeCell ref="B236:B240"/>
    <mergeCell ref="D236:H236"/>
    <mergeCell ref="J236:L236"/>
    <mergeCell ref="D237:H237"/>
    <mergeCell ref="J237:L237"/>
    <mergeCell ref="F238:H238"/>
    <mergeCell ref="D239:J239"/>
    <mergeCell ref="D240:J240"/>
    <mergeCell ref="B242:B246"/>
    <mergeCell ref="D242:H242"/>
    <mergeCell ref="J242:L242"/>
    <mergeCell ref="D243:H243"/>
    <mergeCell ref="J243:L243"/>
    <mergeCell ref="F244:H244"/>
    <mergeCell ref="D245:J245"/>
    <mergeCell ref="D246:J246"/>
    <mergeCell ref="D264:J264"/>
    <mergeCell ref="D248:H248"/>
    <mergeCell ref="J248:L248"/>
    <mergeCell ref="D249:H249"/>
    <mergeCell ref="J249:L249"/>
    <mergeCell ref="J260:L260"/>
    <mergeCell ref="F256:H256"/>
    <mergeCell ref="D257:J257"/>
    <mergeCell ref="D258:J258"/>
    <mergeCell ref="F250:H250"/>
    <mergeCell ref="D251:J251"/>
    <mergeCell ref="D252:J252"/>
    <mergeCell ref="D254:H254"/>
    <mergeCell ref="J254:L254"/>
    <mergeCell ref="D255:H255"/>
    <mergeCell ref="J255:L255"/>
    <mergeCell ref="B260:B264"/>
    <mergeCell ref="F40:H40"/>
    <mergeCell ref="D41:J41"/>
    <mergeCell ref="D42:J42"/>
    <mergeCell ref="F262:H262"/>
    <mergeCell ref="D263:J263"/>
    <mergeCell ref="D261:H261"/>
    <mergeCell ref="J261:L261"/>
    <mergeCell ref="D260:H260"/>
    <mergeCell ref="B254:B258"/>
    <mergeCell ref="B122:B126"/>
    <mergeCell ref="D120:J120"/>
    <mergeCell ref="D116:H116"/>
    <mergeCell ref="J116:L116"/>
    <mergeCell ref="B116:B120"/>
    <mergeCell ref="J123:L123"/>
    <mergeCell ref="F124:H124"/>
    <mergeCell ref="D125:J125"/>
    <mergeCell ref="D119:J119"/>
    <mergeCell ref="F118:H118"/>
    <mergeCell ref="B128:B132"/>
    <mergeCell ref="D128:H128"/>
    <mergeCell ref="J128:L128"/>
    <mergeCell ref="D129:H129"/>
    <mergeCell ref="U1:V2"/>
    <mergeCell ref="U19:V20"/>
    <mergeCell ref="U4:V18"/>
    <mergeCell ref="U3:V3"/>
    <mergeCell ref="F23:G23"/>
    <mergeCell ref="D36:J36"/>
    <mergeCell ref="F12:G12"/>
    <mergeCell ref="I10:L10"/>
    <mergeCell ref="B8:L8"/>
    <mergeCell ref="B24:C24"/>
    <mergeCell ref="I9:L9"/>
    <mergeCell ref="J11:L11"/>
    <mergeCell ref="J14:L14"/>
    <mergeCell ref="J13:L13"/>
    <mergeCell ref="D11:G11"/>
    <mergeCell ref="D32:H32"/>
    <mergeCell ref="J26:L26"/>
    <mergeCell ref="J27:L27"/>
    <mergeCell ref="B32:B36"/>
    <mergeCell ref="B9:B15"/>
    <mergeCell ref="D9:G9"/>
    <mergeCell ref="D10:G10"/>
    <mergeCell ref="B18:C18"/>
    <mergeCell ref="B19:C19"/>
    <mergeCell ref="J117:L117"/>
    <mergeCell ref="J122:L122"/>
    <mergeCell ref="D123:H123"/>
    <mergeCell ref="D108:J108"/>
    <mergeCell ref="D110:H110"/>
    <mergeCell ref="J110:L110"/>
    <mergeCell ref="D111:H111"/>
    <mergeCell ref="J111:L111"/>
    <mergeCell ref="F112:H112"/>
    <mergeCell ref="D113:J113"/>
    <mergeCell ref="D114:J114"/>
    <mergeCell ref="D117:H117"/>
    <mergeCell ref="U69:V69"/>
    <mergeCell ref="W65:W82"/>
    <mergeCell ref="U67:V67"/>
    <mergeCell ref="J32:L32"/>
    <mergeCell ref="J33:L33"/>
    <mergeCell ref="J38:L38"/>
    <mergeCell ref="D35:J35"/>
    <mergeCell ref="D33:H33"/>
    <mergeCell ref="D50:H50"/>
    <mergeCell ref="J50:L50"/>
    <mergeCell ref="D47:J47"/>
    <mergeCell ref="D48:J48"/>
    <mergeCell ref="D68:H68"/>
    <mergeCell ref="J68:L68"/>
    <mergeCell ref="D69:H69"/>
    <mergeCell ref="J69:L69"/>
    <mergeCell ref="F70:H70"/>
    <mergeCell ref="D71:J71"/>
    <mergeCell ref="D72:J72"/>
    <mergeCell ref="D51:H51"/>
    <mergeCell ref="J51:L51"/>
    <mergeCell ref="F52:H52"/>
    <mergeCell ref="D53:J53"/>
    <mergeCell ref="D54:J54"/>
  </mergeCells>
  <phoneticPr fontId="2"/>
  <conditionalFormatting sqref="D21:L21">
    <cfRule type="expression" dxfId="4" priority="1" stopIfTrue="1">
      <formula>($M$24&lt;4)</formula>
    </cfRule>
    <cfRule type="expression" dxfId="3" priority="2" stopIfTrue="1">
      <formula>($M$24&gt;7)</formula>
    </cfRule>
    <cfRule type="expression" dxfId="2" priority="3" stopIfTrue="1">
      <formula>($M$24=5)</formula>
    </cfRule>
  </conditionalFormatting>
  <conditionalFormatting sqref="F20:H20">
    <cfRule type="expression" dxfId="1" priority="5" stopIfTrue="1">
      <formula>$M$21&gt;1</formula>
    </cfRule>
  </conditionalFormatting>
  <conditionalFormatting sqref="L19">
    <cfRule type="expression" dxfId="0" priority="4" stopIfTrue="1">
      <formula>$M$19=9</formula>
    </cfRule>
  </conditionalFormatting>
  <hyperlinks>
    <hyperlink ref="B17" r:id="rId1" tooltip="クリックすると該当のページを表示します" xr:uid="{00000000-0004-0000-0100-000000000000}"/>
    <hyperlink ref="B19" r:id="rId2" tooltip="クリックすると該当のページを表示します" xr:uid="{00000000-0004-0000-0100-000001000000}"/>
    <hyperlink ref="I18" r:id="rId3" xr:uid="{00000000-0004-0000-0100-000002000000}"/>
    <hyperlink ref="B17:C17" r:id="rId4" display="お支払い方法" xr:uid="{00000000-0004-0000-0100-000003000000}"/>
    <hyperlink ref="B22" r:id="rId5" xr:uid="{00000000-0004-0000-0100-000004000000}"/>
    <hyperlink ref="L31" location="INPUT!B9" display="最上部へ戻る" xr:uid="{00000000-0004-0000-0100-000005000000}"/>
    <hyperlink ref="B23" r:id="rId6" display="ラッピング" xr:uid="{00000000-0004-0000-0100-000006000000}"/>
    <hyperlink ref="B23:C23" r:id="rId7" display="手提げ袋" xr:uid="{00000000-0004-0000-0100-000007000000}"/>
    <hyperlink ref="U1" location="INPUT!A1" display="入力フォームに戻る" xr:uid="{00000000-0004-0000-0100-000008000000}"/>
    <hyperlink ref="U19" location="INPUT!A1" display="入力フォームに戻る" xr:uid="{00000000-0004-0000-0100-000009000000}"/>
    <hyperlink ref="U61" location="INPUT!A1" display="入力フォームに戻る" xr:uid="{00000000-0004-0000-0100-00000A000000}"/>
    <hyperlink ref="V64" r:id="rId8" display="http://www.myroom.jp/index.html" xr:uid="{00000000-0004-0000-0100-00000B000000}"/>
    <hyperlink ref="B22:C22" r:id="rId9" display="ラッピング" xr:uid="{00000000-0004-0000-0100-00000C000000}"/>
    <hyperlink ref="B4" location="INPUT!V86" display="●カタログの内容や送料・お支払方法など、詳しくはホームページをご覧下さい。" xr:uid="{00000000-0004-0000-0100-00000D000000}"/>
    <hyperlink ref="J3:L4" location="U1" display="U1" xr:uid="{00000000-0004-0000-0100-00000F000000}"/>
    <hyperlink ref="U130" r:id="rId10" tooltip="꼰쌰꼰夰謰栰ﰰ봰픰젰䰰瞍핒地縰夰Ȱ" display="(1) ご記入後、このファイルを保存して閉じた上で、 メールに添付して info@myroom.jp まで送信して下さい。" xr:uid="{00000000-0004-0000-0100-000010000000}"/>
    <hyperlink ref="U127" location="INPUT!A1" display="INPUT!A1" xr:uid="{00000000-0004-0000-0100-000011000000}"/>
    <hyperlink ref="B4:I4" location="V89" display="●カタログの内容や送料・お支払方法など、詳しくはホームページをご覧下さい。" xr:uid="{00000000-0004-0000-0100-000013000000}"/>
    <hyperlink ref="V66" r:id="rId11" display="http://www.myroom.jp/cataloggift/catalog.html" xr:uid="{00000000-0004-0000-0100-000014000000}"/>
    <hyperlink ref="I26" location="W65" display="カタログ種類" xr:uid="{00000000-0004-0000-0100-000017000000}"/>
    <hyperlink ref="K1" r:id="rId12" xr:uid="{00000000-0004-0000-0100-000018000000}"/>
    <hyperlink ref="B3" location="INPUT!U146" display="INPUT!U146" xr:uid="{00000000-0004-0000-0100-000019000000}"/>
    <hyperlink ref="I32" location="W65" display="カタログ種類" xr:uid="{00000000-0004-0000-0100-00001A000000}"/>
    <hyperlink ref="I38" location="W65" display="カタログ種類" xr:uid="{00000000-0004-0000-0100-00001B000000}"/>
    <hyperlink ref="I44" location="W65" display="カタログ種類" xr:uid="{00000000-0004-0000-0100-00001C000000}"/>
    <hyperlink ref="I50" location="W65" display="カタログ種類" xr:uid="{00000000-0004-0000-0100-00001D000000}"/>
    <hyperlink ref="I56" location="W65" display="カタログ種類" xr:uid="{00000000-0004-0000-0100-00001E000000}"/>
    <hyperlink ref="I62" location="W65" display="カタログ種類" xr:uid="{00000000-0004-0000-0100-00001F000000}"/>
    <hyperlink ref="I68" location="W65" display="カタログ種類" xr:uid="{00000000-0004-0000-0100-000020000000}"/>
    <hyperlink ref="I74" location="W65" display="カタログ種類" xr:uid="{00000000-0004-0000-0100-000021000000}"/>
    <hyperlink ref="I80" location="W65" display="カタログ種類" xr:uid="{00000000-0004-0000-0100-000022000000}"/>
    <hyperlink ref="I86" location="W65" display="カタログ種類" xr:uid="{00000000-0004-0000-0100-000023000000}"/>
    <hyperlink ref="I92" location="W65" display="カタログ種類" xr:uid="{00000000-0004-0000-0100-000024000000}"/>
    <hyperlink ref="I98" location="W65" display="カタログ種類" xr:uid="{00000000-0004-0000-0100-000025000000}"/>
    <hyperlink ref="I104" location="W65" display="カタログ種類" xr:uid="{00000000-0004-0000-0100-000026000000}"/>
    <hyperlink ref="I110" location="W65" display="カタログ種類" xr:uid="{00000000-0004-0000-0100-000027000000}"/>
    <hyperlink ref="I116" location="W65" display="カタログ種類" xr:uid="{00000000-0004-0000-0100-000028000000}"/>
    <hyperlink ref="I122" location="W65" display="カタログ種類" xr:uid="{00000000-0004-0000-0100-000029000000}"/>
    <hyperlink ref="I128" location="W65" display="カタログ種類" xr:uid="{00000000-0004-0000-0100-00002A000000}"/>
    <hyperlink ref="I134" location="W65" display="カタログ種類" xr:uid="{00000000-0004-0000-0100-00002B000000}"/>
    <hyperlink ref="I140" location="W65" display="カタログ種類" xr:uid="{00000000-0004-0000-0100-00002C000000}"/>
    <hyperlink ref="I146" location="W65" display="カタログ種類" xr:uid="{00000000-0004-0000-0100-00002D000000}"/>
    <hyperlink ref="I152" location="W65" display="カタログ種類" xr:uid="{00000000-0004-0000-0100-00002E000000}"/>
    <hyperlink ref="I158" location="W65" display="カタログ種類" xr:uid="{00000000-0004-0000-0100-00002F000000}"/>
    <hyperlink ref="I164" location="W65" display="カタログ種類" xr:uid="{00000000-0004-0000-0100-000030000000}"/>
    <hyperlink ref="I170" location="W65" display="カタログ種類" xr:uid="{00000000-0004-0000-0100-000031000000}"/>
    <hyperlink ref="I176" location="W65" display="カタログ種類" xr:uid="{00000000-0004-0000-0100-000032000000}"/>
    <hyperlink ref="I182" location="W65" display="カタログ種類" xr:uid="{00000000-0004-0000-0100-000033000000}"/>
    <hyperlink ref="I188" location="W65" display="カタログ種類" xr:uid="{00000000-0004-0000-0100-000034000000}"/>
    <hyperlink ref="I194" location="W65" display="カタログ種類" xr:uid="{00000000-0004-0000-0100-000035000000}"/>
    <hyperlink ref="I200" location="W65" display="カタログ種類" xr:uid="{00000000-0004-0000-0100-000036000000}"/>
    <hyperlink ref="I206" location="W65" display="カタログ種類" xr:uid="{00000000-0004-0000-0100-000037000000}"/>
    <hyperlink ref="I212" location="W65" display="カタログ種類" xr:uid="{00000000-0004-0000-0100-000038000000}"/>
    <hyperlink ref="I218" location="W65" display="カタログ種類" xr:uid="{00000000-0004-0000-0100-000039000000}"/>
    <hyperlink ref="I224" location="W65" display="カタログ種類" xr:uid="{00000000-0004-0000-0100-00003A000000}"/>
    <hyperlink ref="I230" location="W65" display="カタログ種類" xr:uid="{00000000-0004-0000-0100-00003B000000}"/>
    <hyperlink ref="I236" location="W65" display="カタログ種類" xr:uid="{00000000-0004-0000-0100-00003C000000}"/>
    <hyperlink ref="I242" location="W65" display="カタログ種類" xr:uid="{00000000-0004-0000-0100-00003D000000}"/>
    <hyperlink ref="I248" location="W65" display="カタログ種類" xr:uid="{00000000-0004-0000-0100-00003E000000}"/>
    <hyperlink ref="I254" location="W65" display="カタログ種類" xr:uid="{00000000-0004-0000-0100-00003F000000}"/>
    <hyperlink ref="I260" location="W65" display="カタログ種類" xr:uid="{00000000-0004-0000-0100-000040000000}"/>
    <hyperlink ref="V68" r:id="rId13" display="http://www.myroom.jp/cataloggift/info2/payment.html" xr:uid="{00000000-0004-0000-0100-000041000000}"/>
    <hyperlink ref="V72" r:id="rId14" display="http://www.myroom.jp/cataloggift/card/index.html" xr:uid="{00000000-0004-0000-0100-000042000000}"/>
    <hyperlink ref="V71" r:id="rId15" display="http://www.myroom.jp/cataloggift/noshi/index.html" xr:uid="{00000000-0004-0000-0100-000043000000}"/>
    <hyperlink ref="V70" r:id="rId16" display="http://www.myroom.jp/cataloggift/wrapping/index.html" xr:uid="{00000000-0004-0000-0100-000044000000}"/>
    <hyperlink ref="I20:L20" location="V86" display="※「写真入りカード」「ミニアルバム」用の写真は専用ページよりお送り下さい。" xr:uid="{00000000-0004-0000-0100-000045000000}"/>
    <hyperlink ref="L37" location="INPUT!B9" display="最上部へ戻る" xr:uid="{00000000-0004-0000-0100-000046000000}"/>
    <hyperlink ref="L43" location="INPUT!B9" display="最上部へ戻る" xr:uid="{00000000-0004-0000-0100-000047000000}"/>
    <hyperlink ref="L49" location="INPUT!B9" display="最上部へ戻る" xr:uid="{00000000-0004-0000-0100-000048000000}"/>
    <hyperlink ref="L55" location="INPUT!B9" display="最上部へ戻る" xr:uid="{00000000-0004-0000-0100-000049000000}"/>
    <hyperlink ref="L61" location="INPUT!B9" display="最上部へ戻る" xr:uid="{00000000-0004-0000-0100-00004A000000}"/>
    <hyperlink ref="L67" location="INPUT!B9" display="最上部へ戻る" xr:uid="{00000000-0004-0000-0100-00004B000000}"/>
    <hyperlink ref="L73" location="INPUT!B9" display="最上部へ戻る" xr:uid="{00000000-0004-0000-0100-00004C000000}"/>
    <hyperlink ref="L79" location="INPUT!B9" display="最上部へ戻る" xr:uid="{00000000-0004-0000-0100-00004D000000}"/>
    <hyperlink ref="L85" location="INPUT!B9" display="最上部へ戻る" xr:uid="{00000000-0004-0000-0100-00004E000000}"/>
    <hyperlink ref="L91" location="INPUT!B9" display="最上部へ戻る" xr:uid="{00000000-0004-0000-0100-00004F000000}"/>
    <hyperlink ref="L97" location="INPUT!B9" display="最上部へ戻る" xr:uid="{00000000-0004-0000-0100-000050000000}"/>
    <hyperlink ref="L103" location="INPUT!B9" display="最上部へ戻る" xr:uid="{00000000-0004-0000-0100-000051000000}"/>
    <hyperlink ref="L109" location="INPUT!B9" display="最上部へ戻る" xr:uid="{00000000-0004-0000-0100-000052000000}"/>
    <hyperlink ref="L115" location="INPUT!B9" display="最上部へ戻る" xr:uid="{00000000-0004-0000-0100-000053000000}"/>
    <hyperlink ref="L121" location="INPUT!B9" display="最上部へ戻る" xr:uid="{00000000-0004-0000-0100-000054000000}"/>
    <hyperlink ref="L127" location="INPUT!B9" display="最上部へ戻る" xr:uid="{00000000-0004-0000-0100-000055000000}"/>
    <hyperlink ref="L133" location="INPUT!B9" display="最上部へ戻る" xr:uid="{00000000-0004-0000-0100-000056000000}"/>
    <hyperlink ref="L139" location="INPUT!B9" display="最上部へ戻る" xr:uid="{00000000-0004-0000-0100-000057000000}"/>
    <hyperlink ref="L145" location="INPUT!B9" display="最上部へ戻る" xr:uid="{00000000-0004-0000-0100-000058000000}"/>
    <hyperlink ref="L151" location="INPUT!B9" display="最上部へ戻る" xr:uid="{00000000-0004-0000-0100-000059000000}"/>
    <hyperlink ref="L157" location="INPUT!B9" display="最上部へ戻る" xr:uid="{00000000-0004-0000-0100-00005A000000}"/>
    <hyperlink ref="L163" location="INPUT!B9" display="最上部へ戻る" xr:uid="{00000000-0004-0000-0100-00005B000000}"/>
    <hyperlink ref="L169" location="INPUT!B9" display="最上部へ戻る" xr:uid="{00000000-0004-0000-0100-00005C000000}"/>
    <hyperlink ref="L175" location="INPUT!B9" display="最上部へ戻る" xr:uid="{00000000-0004-0000-0100-00005D000000}"/>
    <hyperlink ref="L181" location="INPUT!B9" display="最上部へ戻る" xr:uid="{00000000-0004-0000-0100-00005E000000}"/>
    <hyperlink ref="L187" location="INPUT!B9" display="最上部へ戻る" xr:uid="{00000000-0004-0000-0100-00005F000000}"/>
    <hyperlink ref="L193" location="INPUT!B9" display="最上部へ戻る" xr:uid="{00000000-0004-0000-0100-000060000000}"/>
    <hyperlink ref="L199" location="INPUT!B9" display="最上部へ戻る" xr:uid="{00000000-0004-0000-0100-000061000000}"/>
    <hyperlink ref="L205" location="INPUT!B9" display="最上部へ戻る" xr:uid="{00000000-0004-0000-0100-000062000000}"/>
    <hyperlink ref="L211" location="INPUT!B9" display="最上部へ戻る" xr:uid="{00000000-0004-0000-0100-000063000000}"/>
    <hyperlink ref="L217" location="INPUT!B9" display="最上部へ戻る" xr:uid="{00000000-0004-0000-0100-000064000000}"/>
    <hyperlink ref="L223" location="INPUT!B9" display="最上部へ戻る" xr:uid="{00000000-0004-0000-0100-000065000000}"/>
    <hyperlink ref="L229" location="INPUT!B9" display="最上部へ戻る" xr:uid="{00000000-0004-0000-0100-000066000000}"/>
    <hyperlink ref="L235" location="INPUT!B9" display="最上部へ戻る" xr:uid="{00000000-0004-0000-0100-000067000000}"/>
    <hyperlink ref="L241" location="INPUT!B9" display="最上部へ戻る" xr:uid="{00000000-0004-0000-0100-000068000000}"/>
    <hyperlink ref="L247" location="INPUT!B9" display="最上部へ戻る" xr:uid="{00000000-0004-0000-0100-000069000000}"/>
    <hyperlink ref="L253" location="INPUT!B9" display="最上部へ戻る" xr:uid="{00000000-0004-0000-0100-00006A000000}"/>
    <hyperlink ref="L259" location="INPUT!B9" display="最上部へ戻る" xr:uid="{00000000-0004-0000-0100-00006B000000}"/>
    <hyperlink ref="L265" location="INPUT!B9" display="最上部へ戻る" xr:uid="{00000000-0004-0000-0100-00006C000000}"/>
    <hyperlink ref="C22" r:id="rId17" display="http://www.myroom.jp/cataloggift/wrapping/index.html" xr:uid="{00000000-0004-0000-0100-00006D000000}"/>
    <hyperlink ref="C17" r:id="rId18" tooltip="クリックすると該当のページを表示します" display="お支払い方法" xr:uid="{00000000-0004-0000-0100-00006E000000}"/>
    <hyperlink ref="I20" location="INPUT!V86" display="※「写真入りカード」「ミニアルバム」用の写真は専用ページよりお送り下さい。" xr:uid="{00000000-0004-0000-0100-00006F000000}"/>
    <hyperlink ref="J20" location="INPUT!V86" display="INPUT!V86" xr:uid="{00000000-0004-0000-0100-000070000000}"/>
    <hyperlink ref="K20" location="INPUT!V86" display="INPUT!V86" xr:uid="{00000000-0004-0000-0100-000071000000}"/>
    <hyperlink ref="L20" location="INPUT!V86" display="INPUT!V86" xr:uid="{00000000-0004-0000-0100-000072000000}"/>
    <hyperlink ref="C4" location="INPUT!V86" display="INPUT!V86" xr:uid="{00000000-0004-0000-0100-000073000000}"/>
    <hyperlink ref="D4" location="INPUT!V86" display="INPUT!V86" xr:uid="{00000000-0004-0000-0100-000074000000}"/>
    <hyperlink ref="E4" location="INPUT!V86" display="INPUT!V86" xr:uid="{00000000-0004-0000-0100-000075000000}"/>
    <hyperlink ref="F4" location="INPUT!V86" display="INPUT!V86" xr:uid="{00000000-0004-0000-0100-000076000000}"/>
    <hyperlink ref="G4" location="INPUT!V86" display="INPUT!V86" xr:uid="{00000000-0004-0000-0100-000077000000}"/>
    <hyperlink ref="H4" location="INPUT!V86" display="INPUT!V86" xr:uid="{00000000-0004-0000-0100-000078000000}"/>
    <hyperlink ref="I4" location="INPUT!V86" display="INPUT!V86" xr:uid="{00000000-0004-0000-0100-000079000000}"/>
    <hyperlink ref="J3" location="INPUT!U1" display="INPUT!U1" xr:uid="{00000000-0004-0000-0100-00007A000000}"/>
    <hyperlink ref="K3" location="INPUT!U1" display="INPUT!U1" xr:uid="{00000000-0004-0000-0100-00007B000000}"/>
    <hyperlink ref="L3" location="INPUT!U1" display="INPUT!U1" xr:uid="{00000000-0004-0000-0100-00007C000000}"/>
    <hyperlink ref="J4" location="INPUT!U1" display="INPUT!U1" xr:uid="{00000000-0004-0000-0100-00007D000000}"/>
    <hyperlink ref="K4" location="INPUT!U1" display="INPUT!U1" xr:uid="{00000000-0004-0000-0100-00007E000000}"/>
    <hyperlink ref="L4" location="INPUT!U1" display="INPUT!U1" xr:uid="{00000000-0004-0000-0100-00007F000000}"/>
    <hyperlink ref="V130" r:id="rId19" tooltip="꼰쌰꼰夰謰栰ﰰ봰픰젰䰰瞍핒地縰夰Ȱ" display="(1) ご記入後、このファイルを保存して閉じた上で、 メールに添付して info@myroom.jp まで送信して下さい。" xr:uid="{00000000-0004-0000-0100-000089000000}"/>
    <hyperlink ref="U131" r:id="rId20" tooltip="꼰쌰꼰夰謰栰ﰰ봰픰젰䰰瞍핒地縰夰Ȱ" display="(1) ご記入後、このファイルを保存して閉じた上で、 メールに添付して info@myroom.jp まで送信して下さい。" xr:uid="{00000000-0004-0000-0100-00008A000000}"/>
    <hyperlink ref="V131" r:id="rId21" tooltip="꼰쌰꼰夰謰栰ﰰ봰픰젰䰰瞍핒地縰夰Ȱ" display="(1) ご記入後、このファイルを保存して閉じた上で、 メールに添付して info@myroom.jp まで送信して下さい。" xr:uid="{00000000-0004-0000-0100-00008B000000}"/>
    <hyperlink ref="I17" r:id="rId22" xr:uid="{00000000-0004-0000-0100-00008C000000}"/>
    <hyperlink ref="B20" r:id="rId23" tooltip="クリックすると該当のページを表示します" xr:uid="{00000000-0004-0000-0100-00008D000000}"/>
    <hyperlink ref="C20" r:id="rId24" tooltip="クリックすると該当のページを表示します" display="命名札" xr:uid="{00000000-0004-0000-0100-00008E000000}"/>
    <hyperlink ref="I19" r:id="rId25" display="メッセージカードデザイン" xr:uid="{00000000-0004-0000-0100-00008F000000}"/>
    <hyperlink ref="F20" location="M!A1" display="命名札はココをクリック" xr:uid="{00000000-0004-0000-0100-000090000000}"/>
    <hyperlink ref="G20" location="M!A1" display="M!A1" xr:uid="{00000000-0004-0000-0100-000091000000}"/>
    <hyperlink ref="H20" location="M!A1" display="M!A1" xr:uid="{00000000-0004-0000-0100-000092000000}"/>
    <hyperlink ref="V84" r:id="rId26" display="http://www.myroom.jp/cataloggift/info2/form.html" xr:uid="{00000000-0004-0000-0100-000093000000}"/>
    <hyperlink ref="V83" r:id="rId27" display="http://www.myroom.jp/cataloggift/info2/index.html" xr:uid="{00000000-0004-0000-0100-000094000000}"/>
    <hyperlink ref="V82" r:id="rId28" display="http://www.myroom.jp/blog2/" xr:uid="{00000000-0004-0000-0100-000095000000}"/>
    <hyperlink ref="V81" r:id="rId29" display="http://www.myroom.jp/cataloggift/info2/gallery.html" xr:uid="{00000000-0004-0000-0100-000096000000}"/>
    <hyperlink ref="V80" r:id="rId30" display="http://www.myroom.jp/cataloggift/info2/q-and-a.html" xr:uid="{00000000-0004-0000-0100-000097000000}"/>
    <hyperlink ref="V79" r:id="rId31" display="http://www.myroom.jp/cataloggift/info2/manner.html" xr:uid="{00000000-0004-0000-0100-000098000000}"/>
    <hyperlink ref="V78" r:id="rId32" xr:uid="{00000000-0004-0000-0100-000099000000}"/>
    <hyperlink ref="V77" r:id="rId33" display="http://www.myroom.jp/cataloggift/info2/present.html" xr:uid="{00000000-0004-0000-0100-00009A000000}"/>
    <hyperlink ref="V76" r:id="rId34" display="http://www.myroom.jp/cataloggift/info2/payment.html" xr:uid="{00000000-0004-0000-0100-00009B000000}"/>
    <hyperlink ref="V74" r:id="rId35" display="http://www.myroom.jp/cataloggift/bag/index.html" xr:uid="{00000000-0004-0000-0100-00009C000000}"/>
    <hyperlink ref="V73" r:id="rId36" display="http://www.myroom.jp/cataloggift/meimei/index.html" xr:uid="{00000000-0004-0000-0100-00009D000000}"/>
    <hyperlink ref="U88" location="INPUT!A1" display="入力フォームに戻る" xr:uid="{00000000-0004-0000-0100-00009E000000}"/>
    <hyperlink ref="V86" r:id="rId37" display="http://www.myroom.jp/cataloggift/cardform/" xr:uid="{00000000-0004-0000-0100-00009F000000}"/>
    <hyperlink ref="V87" r:id="rId38" display="http://www.myroom.jp/cataloggift/coverform/" xr:uid="{00000000-0004-0000-0100-0000A0000000}"/>
    <hyperlink ref="L19" location="A!A1" display="挨拶状はクリック" xr:uid="{00000000-0004-0000-0100-0000A1000000}"/>
    <hyperlink ref="U134:V135" r:id="rId39" display="(4) 有料の写真入りメッセージカードをご指定いただいた場合は、こちらのページから写真を送って下さい。⇒http://www.myroom.jp/cataloggift/cardform/" xr:uid="{62DF3A7B-40ED-CF46-AE23-6165BFF5E57F}"/>
    <hyperlink ref="U136:V137" r:id="rId40" display="(4) 有料の写真入りカスタムカバーをご指定いただいた場合は、こちらのページから写真を送って下さい。 ⇒ https://www.myroom.jp/cataloggift/coverform/" xr:uid="{E36415AA-943E-2D46-A730-43DFF816C411}"/>
    <hyperlink ref="U142" location="INPUT!A1" display="INPUT!A1" xr:uid="{4BEFBC51-8AFA-D343-A13C-AEA644FFC802}"/>
    <hyperlink ref="B3:I3" location="INPUT!U142" display="■ご記入後のお手続きは、こちらをご覧下さい。" xr:uid="{522CB520-AD47-DD4F-AA34-2950F0F42289}"/>
  </hyperlinks>
  <pageMargins left="0" right="0" top="0" bottom="0" header="0" footer="0"/>
  <pageSetup paperSize="9" scale="20" fitToHeight="50" orientation="portrait" horizontalDpi="4294967292" verticalDpi="4294967292"/>
  <headerFooter alignWithMargins="0"/>
  <drawing r:id="rId41"/>
  <legacyDrawing r:id="rId4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3" name="Drop Down 2">
              <controlPr defaultSize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4" name="Drop Down 3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12700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45" name="Drop Down 7">
              <controlPr defaultSize="0" autoLine="0" autoPict="0">
                <anchor moveWithCells="1">
                  <from>
                    <xdr:col>4</xdr:col>
                    <xdr:colOff>0</xdr:colOff>
                    <xdr:row>18</xdr:row>
                    <xdr:rowOff>12700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46" name="Drop Down 10">
              <controlPr defaultSize="0" autoLine="0" autoPict="0">
                <anchor moveWithCells="1">
                  <from>
                    <xdr:col>9</xdr:col>
                    <xdr:colOff>0</xdr:colOff>
                    <xdr:row>17</xdr:row>
                    <xdr:rowOff>12700</xdr:rowOff>
                  </from>
                  <to>
                    <xdr:col>10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47" name="Drop Down 14">
              <controlPr defaultSize="0" autoLine="0" autoPict="0">
                <anchor moveWithCells="1">
                  <from>
                    <xdr:col>9</xdr:col>
                    <xdr:colOff>0</xdr:colOff>
                    <xdr:row>26</xdr:row>
                    <xdr:rowOff>12700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48" name="Drop Down 15">
              <controlPr defaultSize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49" name="Spinner 17">
              <controlPr defaultSize="0" autoPict="0">
                <anchor moveWithCells="1" sizeWithCells="1">
                  <from>
                    <xdr:col>9</xdr:col>
                    <xdr:colOff>1549400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50" name="Check Box 18">
              <controlPr defaultSize="0" autoFill="0" autoLine="0" autoPict="0">
                <anchor moveWithCells="1">
                  <from>
                    <xdr:col>4</xdr:col>
                    <xdr:colOff>1854200</xdr:colOff>
                    <xdr:row>25</xdr:row>
                    <xdr:rowOff>0</xdr:rowOff>
                  </from>
                  <to>
                    <xdr:col>8</xdr:col>
                    <xdr:colOff>25400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51" name="Spinner 107">
              <controlPr defaultSize="0" autoPict="0">
                <anchor moveWithCells="1" sizeWithCells="1">
                  <from>
                    <xdr:col>9</xdr:col>
                    <xdr:colOff>1549400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2" name="Drop Down 108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3" name="Drop Down 110">
              <controlPr defaultSize="0" autoLine="0" autoPict="0">
                <anchor moveWithCells="1">
                  <from>
                    <xdr:col>10</xdr:col>
                    <xdr:colOff>0</xdr:colOff>
                    <xdr:row>25</xdr:row>
                    <xdr:rowOff>12700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4" name="Drop Down 111">
              <controlPr defaultSize="0" autoLine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5" name="Spinner 112">
              <controlPr defaultSize="0" autoPict="0">
                <anchor moveWithCells="1" sizeWithCells="1">
                  <from>
                    <xdr:col>9</xdr:col>
                    <xdr:colOff>1549400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56" name="Check Box 113">
              <controlPr defaultSize="0" autoFill="0" autoLine="0" autoPict="0">
                <anchor moveWithCells="1">
                  <from>
                    <xdr:col>4</xdr:col>
                    <xdr:colOff>1854200</xdr:colOff>
                    <xdr:row>31</xdr:row>
                    <xdr:rowOff>0</xdr:rowOff>
                  </from>
                  <to>
                    <xdr:col>8</xdr:col>
                    <xdr:colOff>25400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57" name="Drop Down 120">
              <controlPr defaultSize="0" autoLine="0" autoPict="0">
                <anchor moveWithCells="1">
                  <from>
                    <xdr:col>10</xdr:col>
                    <xdr:colOff>0</xdr:colOff>
                    <xdr:row>37</xdr:row>
                    <xdr:rowOff>12700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58" name="Drop Down 121">
              <controlPr defaultSize="0" autoLine="0" autoPict="0">
                <anchor moveWithCells="1">
                  <from>
                    <xdr:col>9</xdr:col>
                    <xdr:colOff>0</xdr:colOff>
                    <xdr:row>38</xdr:row>
                    <xdr:rowOff>12700</xdr:rowOff>
                  </from>
                  <to>
                    <xdr:col>12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59" name="Spinner 122">
              <controlPr defaultSize="0" autoPict="0">
                <anchor moveWithCells="1" sizeWithCells="1">
                  <from>
                    <xdr:col>9</xdr:col>
                    <xdr:colOff>1549400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60" name="Check Box 123">
              <controlPr defaultSize="0" autoFill="0" autoLine="0" autoPict="0">
                <anchor moveWithCells="1">
                  <from>
                    <xdr:col>4</xdr:col>
                    <xdr:colOff>1854200</xdr:colOff>
                    <xdr:row>37</xdr:row>
                    <xdr:rowOff>0</xdr:rowOff>
                  </from>
                  <to>
                    <xdr:col>8</xdr:col>
                    <xdr:colOff>25400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61" name="Drop Down 125">
              <controlPr defaultSize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62" name="Drop Down 126">
              <controlPr defaultSize="0" autoLine="0" autoPict="0">
                <anchor moveWithCells="1">
                  <from>
                    <xdr:col>9</xdr:col>
                    <xdr:colOff>0</xdr:colOff>
                    <xdr:row>44</xdr:row>
                    <xdr:rowOff>0</xdr:rowOff>
                  </from>
                  <to>
                    <xdr:col>12</xdr:col>
                    <xdr:colOff>0</xdr:colOff>
                    <xdr:row>44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63" name="Spinner 127">
              <controlPr defaultSize="0" autoPict="0">
                <anchor moveWithCells="1" sizeWithCells="1">
                  <from>
                    <xdr:col>9</xdr:col>
                    <xdr:colOff>1549400</xdr:colOff>
                    <xdr:row>45</xdr:row>
                    <xdr:rowOff>0</xdr:rowOff>
                  </from>
                  <to>
                    <xdr:col>10</xdr:col>
                    <xdr:colOff>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64" name="Check Box 128">
              <controlPr defaultSize="0" autoFill="0" autoLine="0" autoPict="0">
                <anchor moveWithCells="1">
                  <from>
                    <xdr:col>4</xdr:col>
                    <xdr:colOff>1854200</xdr:colOff>
                    <xdr:row>43</xdr:row>
                    <xdr:rowOff>0</xdr:rowOff>
                  </from>
                  <to>
                    <xdr:col>8</xdr:col>
                    <xdr:colOff>25400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65" name="Drop Down 130">
              <controlPr defaultSize="0" autoLine="0" autoPict="0">
                <anchor moveWithCells="1">
                  <from>
                    <xdr:col>10</xdr:col>
                    <xdr:colOff>0</xdr:colOff>
                    <xdr:row>49</xdr:row>
                    <xdr:rowOff>0</xdr:rowOff>
                  </from>
                  <to>
                    <xdr:col>12</xdr:col>
                    <xdr:colOff>0</xdr:colOff>
                    <xdr:row>49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66" name="Drop Down 131">
              <controlPr defaultSize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12</xdr:col>
                    <xdr:colOff>0</xdr:colOff>
                    <xdr:row>50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67" name="Spinner 132">
              <controlPr defaultSize="0" autoPict="0">
                <anchor moveWithCells="1" sizeWithCells="1">
                  <from>
                    <xdr:col>9</xdr:col>
                    <xdr:colOff>1549400</xdr:colOff>
                    <xdr:row>51</xdr:row>
                    <xdr:rowOff>0</xdr:rowOff>
                  </from>
                  <to>
                    <xdr:col>10</xdr:col>
                    <xdr:colOff>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68" name="Check Box 133">
              <controlPr defaultSize="0" autoFill="0" autoLine="0" autoPict="0">
                <anchor moveWithCells="1">
                  <from>
                    <xdr:col>4</xdr:col>
                    <xdr:colOff>1854200</xdr:colOff>
                    <xdr:row>49</xdr:row>
                    <xdr:rowOff>0</xdr:rowOff>
                  </from>
                  <to>
                    <xdr:col>8</xdr:col>
                    <xdr:colOff>25400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69" name="Drop Down 135">
              <controlPr defaultSize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12</xdr:col>
                    <xdr:colOff>0</xdr:colOff>
                    <xdr:row>55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70" name="Drop Down 136">
              <controlPr defaultSize="0" autoLine="0" autoPict="0">
                <anchor moveWithCells="1">
                  <from>
                    <xdr:col>9</xdr:col>
                    <xdr:colOff>0</xdr:colOff>
                    <xdr:row>56</xdr:row>
                    <xdr:rowOff>0</xdr:rowOff>
                  </from>
                  <to>
                    <xdr:col>12</xdr:col>
                    <xdr:colOff>0</xdr:colOff>
                    <xdr:row>56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71" name="Spinner 137">
              <controlPr defaultSize="0" autoPict="0">
                <anchor moveWithCells="1" sizeWithCells="1">
                  <from>
                    <xdr:col>9</xdr:col>
                    <xdr:colOff>1549400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72" name="Check Box 138">
              <controlPr defaultSize="0" autoFill="0" autoLine="0" autoPict="0">
                <anchor moveWithCells="1">
                  <from>
                    <xdr:col>4</xdr:col>
                    <xdr:colOff>1854200</xdr:colOff>
                    <xdr:row>55</xdr:row>
                    <xdr:rowOff>0</xdr:rowOff>
                  </from>
                  <to>
                    <xdr:col>8</xdr:col>
                    <xdr:colOff>25400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73" name="Drop Down 140">
              <controlPr defaultSize="0" autoLine="0" autoPict="0">
                <anchor moveWithCells="1">
                  <from>
                    <xdr:col>10</xdr:col>
                    <xdr:colOff>0</xdr:colOff>
                    <xdr:row>61</xdr:row>
                    <xdr:rowOff>0</xdr:rowOff>
                  </from>
                  <to>
                    <xdr:col>12</xdr:col>
                    <xdr:colOff>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74" name="Drop Down 141">
              <controlPr defaultSize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12</xdr:col>
                    <xdr:colOff>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75" name="Spinner 142">
              <controlPr defaultSize="0" autoPict="0">
                <anchor moveWithCells="1" sizeWithCells="1">
                  <from>
                    <xdr:col>9</xdr:col>
                    <xdr:colOff>1549400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76" name="Check Box 143">
              <controlPr defaultSize="0" autoFill="0" autoLine="0" autoPict="0">
                <anchor moveWithCells="1">
                  <from>
                    <xdr:col>4</xdr:col>
                    <xdr:colOff>1841500</xdr:colOff>
                    <xdr:row>61</xdr:row>
                    <xdr:rowOff>0</xdr:rowOff>
                  </from>
                  <to>
                    <xdr:col>8</xdr:col>
                    <xdr:colOff>12700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77" name="Drop Down 145">
              <controlPr defaultSize="0" autoLine="0" autoPict="0">
                <anchor moveWithCells="1">
                  <from>
                    <xdr:col>10</xdr:col>
                    <xdr:colOff>0</xdr:colOff>
                    <xdr:row>67</xdr:row>
                    <xdr:rowOff>0</xdr:rowOff>
                  </from>
                  <to>
                    <xdr:col>12</xdr:col>
                    <xdr:colOff>0</xdr:colOff>
                    <xdr:row>67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78" name="Drop Down 146">
              <controlPr defaultSize="0" autoLine="0" autoPict="0">
                <anchor moveWithCells="1">
                  <from>
                    <xdr:col>9</xdr:col>
                    <xdr:colOff>0</xdr:colOff>
                    <xdr:row>68</xdr:row>
                    <xdr:rowOff>0</xdr:rowOff>
                  </from>
                  <to>
                    <xdr:col>12</xdr:col>
                    <xdr:colOff>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79" name="Spinner 147">
              <controlPr defaultSize="0" autoPict="0">
                <anchor moveWithCells="1" sizeWithCells="1">
                  <from>
                    <xdr:col>9</xdr:col>
                    <xdr:colOff>1549400</xdr:colOff>
                    <xdr:row>69</xdr:row>
                    <xdr:rowOff>0</xdr:rowOff>
                  </from>
                  <to>
                    <xdr:col>10</xdr:col>
                    <xdr:colOff>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80" name="Check Box 148">
              <controlPr defaultSize="0" autoFill="0" autoLine="0" autoPict="0">
                <anchor moveWithCells="1">
                  <from>
                    <xdr:col>4</xdr:col>
                    <xdr:colOff>1854200</xdr:colOff>
                    <xdr:row>67</xdr:row>
                    <xdr:rowOff>0</xdr:rowOff>
                  </from>
                  <to>
                    <xdr:col>8</xdr:col>
                    <xdr:colOff>25400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81" name="Drop Down 150">
              <controlPr defaultSize="0" autoLine="0" autoPict="0">
                <anchor moveWithCells="1">
                  <from>
                    <xdr:col>10</xdr:col>
                    <xdr:colOff>0</xdr:colOff>
                    <xdr:row>73</xdr:row>
                    <xdr:rowOff>0</xdr:rowOff>
                  </from>
                  <to>
                    <xdr:col>12</xdr:col>
                    <xdr:colOff>0</xdr:colOff>
                    <xdr:row>73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82" name="Drop Down 151">
              <controlPr defaultSize="0" autoLine="0" autoPict="0">
                <anchor moveWithCells="1">
                  <from>
                    <xdr:col>9</xdr:col>
                    <xdr:colOff>0</xdr:colOff>
                    <xdr:row>74</xdr:row>
                    <xdr:rowOff>0</xdr:rowOff>
                  </from>
                  <to>
                    <xdr:col>12</xdr:col>
                    <xdr:colOff>0</xdr:colOff>
                    <xdr:row>74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83" name="Spinner 152">
              <controlPr defaultSize="0" autoPict="0">
                <anchor moveWithCells="1" sizeWithCells="1">
                  <from>
                    <xdr:col>9</xdr:col>
                    <xdr:colOff>1549400</xdr:colOff>
                    <xdr:row>75</xdr:row>
                    <xdr:rowOff>0</xdr:rowOff>
                  </from>
                  <to>
                    <xdr:col>10</xdr:col>
                    <xdr:colOff>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84" name="Check Box 153">
              <controlPr defaultSize="0" autoFill="0" autoLine="0" autoPict="0">
                <anchor moveWithCells="1">
                  <from>
                    <xdr:col>4</xdr:col>
                    <xdr:colOff>1854200</xdr:colOff>
                    <xdr:row>73</xdr:row>
                    <xdr:rowOff>0</xdr:rowOff>
                  </from>
                  <to>
                    <xdr:col>8</xdr:col>
                    <xdr:colOff>25400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85" name="Drop Down 155">
              <controlPr defaultSize="0" autoLine="0" autoPict="0">
                <anchor moveWithCells="1">
                  <from>
                    <xdr:col>10</xdr:col>
                    <xdr:colOff>0</xdr:colOff>
                    <xdr:row>79</xdr:row>
                    <xdr:rowOff>0</xdr:rowOff>
                  </from>
                  <to>
                    <xdr:col>12</xdr:col>
                    <xdr:colOff>0</xdr:colOff>
                    <xdr:row>79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86" name="Drop Down 156">
              <controlPr defaultSize="0" autoLine="0" autoPict="0">
                <anchor moveWithCells="1">
                  <from>
                    <xdr:col>9</xdr:col>
                    <xdr:colOff>0</xdr:colOff>
                    <xdr:row>80</xdr:row>
                    <xdr:rowOff>12700</xdr:rowOff>
                  </from>
                  <to>
                    <xdr:col>12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87" name="Spinner 157">
              <controlPr defaultSize="0" autoPict="0">
                <anchor moveWithCells="1" sizeWithCells="1">
                  <from>
                    <xdr:col>9</xdr:col>
                    <xdr:colOff>1549400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88" name="Check Box 158">
              <controlPr defaultSize="0" autoFill="0" autoLine="0" autoPict="0">
                <anchor moveWithCells="1">
                  <from>
                    <xdr:col>4</xdr:col>
                    <xdr:colOff>1854200</xdr:colOff>
                    <xdr:row>79</xdr:row>
                    <xdr:rowOff>0</xdr:rowOff>
                  </from>
                  <to>
                    <xdr:col>8</xdr:col>
                    <xdr:colOff>25400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89" name="Drop Down 160">
              <controlPr defaultSize="0" autoLine="0" autoPict="0">
                <anchor moveWithCells="1">
                  <from>
                    <xdr:col>10</xdr:col>
                    <xdr:colOff>0</xdr:colOff>
                    <xdr:row>85</xdr:row>
                    <xdr:rowOff>0</xdr:rowOff>
                  </from>
                  <to>
                    <xdr:col>12</xdr:col>
                    <xdr:colOff>0</xdr:colOff>
                    <xdr:row>85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90" name="Drop Down 161">
              <controlPr defaultSize="0" autoLine="0" autoPict="0">
                <anchor moveWithCells="1">
                  <from>
                    <xdr:col>9</xdr:col>
                    <xdr:colOff>0</xdr:colOff>
                    <xdr:row>86</xdr:row>
                    <xdr:rowOff>0</xdr:rowOff>
                  </from>
                  <to>
                    <xdr:col>12</xdr:col>
                    <xdr:colOff>0</xdr:colOff>
                    <xdr:row>86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91" name="Spinner 162">
              <controlPr defaultSize="0" autoPict="0">
                <anchor moveWithCells="1" sizeWithCells="1">
                  <from>
                    <xdr:col>9</xdr:col>
                    <xdr:colOff>1549400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92" name="Check Box 163">
              <controlPr defaultSize="0" autoFill="0" autoLine="0" autoPict="0">
                <anchor moveWithCells="1">
                  <from>
                    <xdr:col>4</xdr:col>
                    <xdr:colOff>1854200</xdr:colOff>
                    <xdr:row>85</xdr:row>
                    <xdr:rowOff>0</xdr:rowOff>
                  </from>
                  <to>
                    <xdr:col>8</xdr:col>
                    <xdr:colOff>25400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93" name="Drop Down 165">
              <controlPr defaultSize="0" autoLine="0" autoPict="0">
                <anchor moveWithCells="1">
                  <from>
                    <xdr:col>10</xdr:col>
                    <xdr:colOff>0</xdr:colOff>
                    <xdr:row>91</xdr:row>
                    <xdr:rowOff>0</xdr:rowOff>
                  </from>
                  <to>
                    <xdr:col>12</xdr:col>
                    <xdr:colOff>0</xdr:colOff>
                    <xdr:row>91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94" name="Drop Down 166">
              <controlPr defaultSize="0" autoLine="0" autoPict="0">
                <anchor moveWithCells="1">
                  <from>
                    <xdr:col>9</xdr:col>
                    <xdr:colOff>0</xdr:colOff>
                    <xdr:row>92</xdr:row>
                    <xdr:rowOff>0</xdr:rowOff>
                  </from>
                  <to>
                    <xdr:col>12</xdr:col>
                    <xdr:colOff>0</xdr:colOff>
                    <xdr:row>92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95" name="Spinner 167">
              <controlPr defaultSize="0" autoPict="0">
                <anchor moveWithCells="1" sizeWithCells="1">
                  <from>
                    <xdr:col>9</xdr:col>
                    <xdr:colOff>1549400</xdr:colOff>
                    <xdr:row>93</xdr:row>
                    <xdr:rowOff>0</xdr:rowOff>
                  </from>
                  <to>
                    <xdr:col>10</xdr:col>
                    <xdr:colOff>0</xdr:colOff>
                    <xdr:row>94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96" name="Check Box 168">
              <controlPr defaultSize="0" autoFill="0" autoLine="0" autoPict="0">
                <anchor moveWithCells="1">
                  <from>
                    <xdr:col>4</xdr:col>
                    <xdr:colOff>1854200</xdr:colOff>
                    <xdr:row>91</xdr:row>
                    <xdr:rowOff>0</xdr:rowOff>
                  </from>
                  <to>
                    <xdr:col>8</xdr:col>
                    <xdr:colOff>25400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97" name="Drop Down 170">
              <controlPr defaultSize="0" autoLine="0" autoPict="0">
                <anchor moveWithCells="1">
                  <from>
                    <xdr:col>10</xdr:col>
                    <xdr:colOff>0</xdr:colOff>
                    <xdr:row>97</xdr:row>
                    <xdr:rowOff>0</xdr:rowOff>
                  </from>
                  <to>
                    <xdr:col>12</xdr:col>
                    <xdr:colOff>0</xdr:colOff>
                    <xdr:row>97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98" name="Drop Down 171">
              <controlPr defaultSize="0" autoLine="0" autoPict="0">
                <anchor moveWithCells="1">
                  <from>
                    <xdr:col>9</xdr:col>
                    <xdr:colOff>0</xdr:colOff>
                    <xdr:row>98</xdr:row>
                    <xdr:rowOff>0</xdr:rowOff>
                  </from>
                  <to>
                    <xdr:col>12</xdr:col>
                    <xdr:colOff>0</xdr:colOff>
                    <xdr:row>98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99" name="Spinner 172">
              <controlPr defaultSize="0" autoPict="0">
                <anchor moveWithCells="1" sizeWithCells="1">
                  <from>
                    <xdr:col>9</xdr:col>
                    <xdr:colOff>1549400</xdr:colOff>
                    <xdr:row>99</xdr:row>
                    <xdr:rowOff>0</xdr:rowOff>
                  </from>
                  <to>
                    <xdr:col>10</xdr:col>
                    <xdr:colOff>0</xdr:colOff>
                    <xdr:row>100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00" name="Check Box 173">
              <controlPr defaultSize="0" autoFill="0" autoLine="0" autoPict="0">
                <anchor moveWithCells="1">
                  <from>
                    <xdr:col>4</xdr:col>
                    <xdr:colOff>1854200</xdr:colOff>
                    <xdr:row>97</xdr:row>
                    <xdr:rowOff>0</xdr:rowOff>
                  </from>
                  <to>
                    <xdr:col>8</xdr:col>
                    <xdr:colOff>25400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01" name="Drop Down 175">
              <controlPr defaultSize="0" autoLine="0" autoPict="0">
                <anchor moveWithCells="1">
                  <from>
                    <xdr:col>10</xdr:col>
                    <xdr:colOff>12700</xdr:colOff>
                    <xdr:row>103</xdr:row>
                    <xdr:rowOff>0</xdr:rowOff>
                  </from>
                  <to>
                    <xdr:col>12</xdr:col>
                    <xdr:colOff>0</xdr:colOff>
                    <xdr:row>103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02" name="Drop Down 176">
              <controlPr defaultSize="0" autoLine="0" autoPict="0">
                <anchor moveWithCells="1">
                  <from>
                    <xdr:col>9</xdr:col>
                    <xdr:colOff>0</xdr:colOff>
                    <xdr:row>104</xdr:row>
                    <xdr:rowOff>0</xdr:rowOff>
                  </from>
                  <to>
                    <xdr:col>12</xdr:col>
                    <xdr:colOff>0</xdr:colOff>
                    <xdr:row>104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03" name="Spinner 177">
              <controlPr defaultSize="0" autoPict="0">
                <anchor moveWithCells="1" sizeWithCells="1">
                  <from>
                    <xdr:col>9</xdr:col>
                    <xdr:colOff>1549400</xdr:colOff>
                    <xdr:row>105</xdr:row>
                    <xdr:rowOff>0</xdr:rowOff>
                  </from>
                  <to>
                    <xdr:col>10</xdr:col>
                    <xdr:colOff>0</xdr:colOff>
                    <xdr:row>106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04" name="Check Box 178">
              <controlPr defaultSize="0" autoFill="0" autoLine="0" autoPict="0">
                <anchor moveWithCells="1">
                  <from>
                    <xdr:col>4</xdr:col>
                    <xdr:colOff>1854200</xdr:colOff>
                    <xdr:row>103</xdr:row>
                    <xdr:rowOff>0</xdr:rowOff>
                  </from>
                  <to>
                    <xdr:col>8</xdr:col>
                    <xdr:colOff>25400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05" name="Drop Down 180">
              <controlPr defaultSize="0" autoLine="0" autoPict="0">
                <anchor moveWithCells="1">
                  <from>
                    <xdr:col>10</xdr:col>
                    <xdr:colOff>0</xdr:colOff>
                    <xdr:row>109</xdr:row>
                    <xdr:rowOff>0</xdr:rowOff>
                  </from>
                  <to>
                    <xdr:col>12</xdr:col>
                    <xdr:colOff>0</xdr:colOff>
                    <xdr:row>109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06" name="Drop Down 181">
              <controlPr defaultSize="0" autoLine="0" autoPict="0">
                <anchor moveWithCells="1">
                  <from>
                    <xdr:col>9</xdr:col>
                    <xdr:colOff>0</xdr:colOff>
                    <xdr:row>110</xdr:row>
                    <xdr:rowOff>0</xdr:rowOff>
                  </from>
                  <to>
                    <xdr:col>12</xdr:col>
                    <xdr:colOff>0</xdr:colOff>
                    <xdr:row>110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07" name="Spinner 182">
              <controlPr defaultSize="0" autoPict="0">
                <anchor moveWithCells="1" sizeWithCells="1">
                  <from>
                    <xdr:col>9</xdr:col>
                    <xdr:colOff>1549400</xdr:colOff>
                    <xdr:row>111</xdr:row>
                    <xdr:rowOff>0</xdr:rowOff>
                  </from>
                  <to>
                    <xdr:col>10</xdr:col>
                    <xdr:colOff>0</xdr:colOff>
                    <xdr:row>112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08" name="Check Box 183">
              <controlPr defaultSize="0" autoFill="0" autoLine="0" autoPict="0">
                <anchor moveWithCells="1">
                  <from>
                    <xdr:col>4</xdr:col>
                    <xdr:colOff>1854200</xdr:colOff>
                    <xdr:row>109</xdr:row>
                    <xdr:rowOff>0</xdr:rowOff>
                  </from>
                  <to>
                    <xdr:col>8</xdr:col>
                    <xdr:colOff>25400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09" name="Drop Down 185">
              <controlPr defaultSize="0" autoLine="0" autoPict="0">
                <anchor moveWithCells="1">
                  <from>
                    <xdr:col>10</xdr:col>
                    <xdr:colOff>0</xdr:colOff>
                    <xdr:row>115</xdr:row>
                    <xdr:rowOff>0</xdr:rowOff>
                  </from>
                  <to>
                    <xdr:col>12</xdr:col>
                    <xdr:colOff>0</xdr:colOff>
                    <xdr:row>115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10" name="Drop Down 186">
              <controlPr defaultSize="0" autoLine="0" autoPict="0">
                <anchor moveWithCells="1">
                  <from>
                    <xdr:col>9</xdr:col>
                    <xdr:colOff>0</xdr:colOff>
                    <xdr:row>116</xdr:row>
                    <xdr:rowOff>0</xdr:rowOff>
                  </from>
                  <to>
                    <xdr:col>12</xdr:col>
                    <xdr:colOff>0</xdr:colOff>
                    <xdr:row>116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11" name="Spinner 187">
              <controlPr defaultSize="0" autoPict="0">
                <anchor moveWithCells="1" sizeWithCells="1">
                  <from>
                    <xdr:col>9</xdr:col>
                    <xdr:colOff>1549400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12" name="Check Box 188">
              <controlPr defaultSize="0" autoFill="0" autoLine="0" autoPict="0">
                <anchor moveWithCells="1">
                  <from>
                    <xdr:col>4</xdr:col>
                    <xdr:colOff>1854200</xdr:colOff>
                    <xdr:row>115</xdr:row>
                    <xdr:rowOff>0</xdr:rowOff>
                  </from>
                  <to>
                    <xdr:col>8</xdr:col>
                    <xdr:colOff>25400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13" name="Drop Down 190">
              <controlPr defaultSize="0" autoLine="0" autoPict="0">
                <anchor moveWithCells="1">
                  <from>
                    <xdr:col>10</xdr:col>
                    <xdr:colOff>0</xdr:colOff>
                    <xdr:row>121</xdr:row>
                    <xdr:rowOff>0</xdr:rowOff>
                  </from>
                  <to>
                    <xdr:col>12</xdr:col>
                    <xdr:colOff>0</xdr:colOff>
                    <xdr:row>121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14" name="Drop Down 191">
              <controlPr defaultSize="0" autoLine="0" autoPict="0">
                <anchor moveWithCells="1">
                  <from>
                    <xdr:col>9</xdr:col>
                    <xdr:colOff>0</xdr:colOff>
                    <xdr:row>122</xdr:row>
                    <xdr:rowOff>0</xdr:rowOff>
                  </from>
                  <to>
                    <xdr:col>12</xdr:col>
                    <xdr:colOff>0</xdr:colOff>
                    <xdr:row>122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15" name="Spinner 192">
              <controlPr defaultSize="0" autoPict="0">
                <anchor moveWithCells="1" sizeWithCells="1">
                  <from>
                    <xdr:col>9</xdr:col>
                    <xdr:colOff>1549400</xdr:colOff>
                    <xdr:row>123</xdr:row>
                    <xdr:rowOff>0</xdr:rowOff>
                  </from>
                  <to>
                    <xdr:col>10</xdr:col>
                    <xdr:colOff>0</xdr:colOff>
                    <xdr:row>124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16" name="Check Box 193">
              <controlPr defaultSize="0" autoFill="0" autoLine="0" autoPict="0">
                <anchor moveWithCells="1">
                  <from>
                    <xdr:col>4</xdr:col>
                    <xdr:colOff>1854200</xdr:colOff>
                    <xdr:row>121</xdr:row>
                    <xdr:rowOff>0</xdr:rowOff>
                  </from>
                  <to>
                    <xdr:col>8</xdr:col>
                    <xdr:colOff>25400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17" name="Drop Down 195">
              <controlPr defaultSize="0" autoLine="0" autoPict="0">
                <anchor moveWithCells="1">
                  <from>
                    <xdr:col>10</xdr:col>
                    <xdr:colOff>0</xdr:colOff>
                    <xdr:row>127</xdr:row>
                    <xdr:rowOff>0</xdr:rowOff>
                  </from>
                  <to>
                    <xdr:col>12</xdr:col>
                    <xdr:colOff>0</xdr:colOff>
                    <xdr:row>127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18" name="Drop Down 196">
              <controlPr defaultSize="0" autoLine="0" autoPict="0">
                <anchor moveWithCells="1">
                  <from>
                    <xdr:col>9</xdr:col>
                    <xdr:colOff>0</xdr:colOff>
                    <xdr:row>128</xdr:row>
                    <xdr:rowOff>0</xdr:rowOff>
                  </from>
                  <to>
                    <xdr:col>12</xdr:col>
                    <xdr:colOff>0</xdr:colOff>
                    <xdr:row>128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19" name="Spinner 197">
              <controlPr defaultSize="0" autoPict="0">
                <anchor moveWithCells="1" sizeWithCells="1">
                  <from>
                    <xdr:col>9</xdr:col>
                    <xdr:colOff>1549400</xdr:colOff>
                    <xdr:row>129</xdr:row>
                    <xdr:rowOff>0</xdr:rowOff>
                  </from>
                  <to>
                    <xdr:col>10</xdr:col>
                    <xdr:colOff>0</xdr:colOff>
                    <xdr:row>130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20" name="Check Box 198">
              <controlPr defaultSize="0" autoFill="0" autoLine="0" autoPict="0">
                <anchor moveWithCells="1">
                  <from>
                    <xdr:col>4</xdr:col>
                    <xdr:colOff>1854200</xdr:colOff>
                    <xdr:row>127</xdr:row>
                    <xdr:rowOff>0</xdr:rowOff>
                  </from>
                  <to>
                    <xdr:col>8</xdr:col>
                    <xdr:colOff>25400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121" name="Drop Down 200">
              <controlPr defaultSize="0" autoLine="0" autoPict="0">
                <anchor moveWithCells="1">
                  <from>
                    <xdr:col>10</xdr:col>
                    <xdr:colOff>0</xdr:colOff>
                    <xdr:row>133</xdr:row>
                    <xdr:rowOff>0</xdr:rowOff>
                  </from>
                  <to>
                    <xdr:col>12</xdr:col>
                    <xdr:colOff>0</xdr:colOff>
                    <xdr:row>133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122" name="Drop Down 201">
              <controlPr defaultSize="0" autoLine="0" autoPict="0">
                <anchor moveWithCells="1">
                  <from>
                    <xdr:col>9</xdr:col>
                    <xdr:colOff>0</xdr:colOff>
                    <xdr:row>134</xdr:row>
                    <xdr:rowOff>0</xdr:rowOff>
                  </from>
                  <to>
                    <xdr:col>12</xdr:col>
                    <xdr:colOff>0</xdr:colOff>
                    <xdr:row>134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23" name="Spinner 202">
              <controlPr defaultSize="0" autoPict="0">
                <anchor moveWithCells="1" sizeWithCells="1">
                  <from>
                    <xdr:col>9</xdr:col>
                    <xdr:colOff>1549400</xdr:colOff>
                    <xdr:row>135</xdr:row>
                    <xdr:rowOff>0</xdr:rowOff>
                  </from>
                  <to>
                    <xdr:col>10</xdr:col>
                    <xdr:colOff>0</xdr:colOff>
                    <xdr:row>136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24" name="Check Box 203">
              <controlPr defaultSize="0" autoFill="0" autoLine="0" autoPict="0">
                <anchor moveWithCells="1">
                  <from>
                    <xdr:col>4</xdr:col>
                    <xdr:colOff>1854200</xdr:colOff>
                    <xdr:row>133</xdr:row>
                    <xdr:rowOff>0</xdr:rowOff>
                  </from>
                  <to>
                    <xdr:col>8</xdr:col>
                    <xdr:colOff>25400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25" name="Drop Down 205">
              <controlPr defaultSize="0" autoLine="0" autoPict="0">
                <anchor moveWithCells="1">
                  <from>
                    <xdr:col>10</xdr:col>
                    <xdr:colOff>0</xdr:colOff>
                    <xdr:row>139</xdr:row>
                    <xdr:rowOff>0</xdr:rowOff>
                  </from>
                  <to>
                    <xdr:col>12</xdr:col>
                    <xdr:colOff>0</xdr:colOff>
                    <xdr:row>139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26" name="Drop Down 206">
              <controlPr defaultSize="0" autoLine="0" autoPict="0">
                <anchor moveWithCells="1">
                  <from>
                    <xdr:col>9</xdr:col>
                    <xdr:colOff>0</xdr:colOff>
                    <xdr:row>140</xdr:row>
                    <xdr:rowOff>0</xdr:rowOff>
                  </from>
                  <to>
                    <xdr:col>12</xdr:col>
                    <xdr:colOff>0</xdr:colOff>
                    <xdr:row>140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27" name="Spinner 207">
              <controlPr defaultSize="0" autoPict="0">
                <anchor moveWithCells="1" sizeWithCells="1">
                  <from>
                    <xdr:col>9</xdr:col>
                    <xdr:colOff>1549400</xdr:colOff>
                    <xdr:row>141</xdr:row>
                    <xdr:rowOff>0</xdr:rowOff>
                  </from>
                  <to>
                    <xdr:col>10</xdr:col>
                    <xdr:colOff>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28" name="Check Box 208">
              <controlPr defaultSize="0" autoFill="0" autoLine="0" autoPict="0">
                <anchor moveWithCells="1">
                  <from>
                    <xdr:col>4</xdr:col>
                    <xdr:colOff>1854200</xdr:colOff>
                    <xdr:row>139</xdr:row>
                    <xdr:rowOff>0</xdr:rowOff>
                  </from>
                  <to>
                    <xdr:col>8</xdr:col>
                    <xdr:colOff>25400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29" name="Drop Down 210">
              <controlPr defaultSize="0" autoLine="0" autoPict="0">
                <anchor moveWithCells="1">
                  <from>
                    <xdr:col>10</xdr:col>
                    <xdr:colOff>0</xdr:colOff>
                    <xdr:row>145</xdr:row>
                    <xdr:rowOff>0</xdr:rowOff>
                  </from>
                  <to>
                    <xdr:col>12</xdr:col>
                    <xdr:colOff>0</xdr:colOff>
                    <xdr:row>145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30" name="Drop Down 211">
              <controlPr defaultSize="0" autoLine="0" autoPict="0">
                <anchor moveWithCells="1">
                  <from>
                    <xdr:col>9</xdr:col>
                    <xdr:colOff>0</xdr:colOff>
                    <xdr:row>146</xdr:row>
                    <xdr:rowOff>0</xdr:rowOff>
                  </from>
                  <to>
                    <xdr:col>12</xdr:col>
                    <xdr:colOff>0</xdr:colOff>
                    <xdr:row>146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31" name="Spinner 212">
              <controlPr defaultSize="0" autoPict="0">
                <anchor moveWithCells="1" sizeWithCells="1">
                  <from>
                    <xdr:col>9</xdr:col>
                    <xdr:colOff>1549400</xdr:colOff>
                    <xdr:row>147</xdr:row>
                    <xdr:rowOff>0</xdr:rowOff>
                  </from>
                  <to>
                    <xdr:col>10</xdr:col>
                    <xdr:colOff>0</xdr:colOff>
                    <xdr:row>148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132" name="Check Box 213">
              <controlPr defaultSize="0" autoFill="0" autoLine="0" autoPict="0">
                <anchor moveWithCells="1">
                  <from>
                    <xdr:col>4</xdr:col>
                    <xdr:colOff>1854200</xdr:colOff>
                    <xdr:row>145</xdr:row>
                    <xdr:rowOff>0</xdr:rowOff>
                  </from>
                  <to>
                    <xdr:col>8</xdr:col>
                    <xdr:colOff>25400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33" name="Drop Down 215">
              <controlPr defaultSize="0" autoLine="0" autoPict="0">
                <anchor moveWithCells="1">
                  <from>
                    <xdr:col>10</xdr:col>
                    <xdr:colOff>0</xdr:colOff>
                    <xdr:row>151</xdr:row>
                    <xdr:rowOff>0</xdr:rowOff>
                  </from>
                  <to>
                    <xdr:col>12</xdr:col>
                    <xdr:colOff>0</xdr:colOff>
                    <xdr:row>151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34" name="Drop Down 216">
              <controlPr defaultSize="0" autoLine="0" autoPict="0">
                <anchor moveWithCells="1">
                  <from>
                    <xdr:col>9</xdr:col>
                    <xdr:colOff>0</xdr:colOff>
                    <xdr:row>152</xdr:row>
                    <xdr:rowOff>0</xdr:rowOff>
                  </from>
                  <to>
                    <xdr:col>12</xdr:col>
                    <xdr:colOff>0</xdr:colOff>
                    <xdr:row>152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135" name="Spinner 217">
              <controlPr defaultSize="0" autoPict="0">
                <anchor moveWithCells="1" sizeWithCells="1">
                  <from>
                    <xdr:col>9</xdr:col>
                    <xdr:colOff>1549400</xdr:colOff>
                    <xdr:row>153</xdr:row>
                    <xdr:rowOff>0</xdr:rowOff>
                  </from>
                  <to>
                    <xdr:col>10</xdr:col>
                    <xdr:colOff>0</xdr:colOff>
                    <xdr:row>154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36" name="Check Box 218">
              <controlPr defaultSize="0" autoFill="0" autoLine="0" autoPict="0">
                <anchor moveWithCells="1">
                  <from>
                    <xdr:col>4</xdr:col>
                    <xdr:colOff>1854200</xdr:colOff>
                    <xdr:row>151</xdr:row>
                    <xdr:rowOff>0</xdr:rowOff>
                  </from>
                  <to>
                    <xdr:col>8</xdr:col>
                    <xdr:colOff>25400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37" name="Drop Down 220">
              <controlPr defaultSize="0" autoLine="0" autoPict="0">
                <anchor moveWithCells="1">
                  <from>
                    <xdr:col>10</xdr:col>
                    <xdr:colOff>0</xdr:colOff>
                    <xdr:row>157</xdr:row>
                    <xdr:rowOff>0</xdr:rowOff>
                  </from>
                  <to>
                    <xdr:col>12</xdr:col>
                    <xdr:colOff>0</xdr:colOff>
                    <xdr:row>157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38" name="Drop Down 221">
              <controlPr defaultSize="0" autoLine="0" autoPict="0">
                <anchor moveWithCells="1">
                  <from>
                    <xdr:col>9</xdr:col>
                    <xdr:colOff>0</xdr:colOff>
                    <xdr:row>158</xdr:row>
                    <xdr:rowOff>0</xdr:rowOff>
                  </from>
                  <to>
                    <xdr:col>12</xdr:col>
                    <xdr:colOff>0</xdr:colOff>
                    <xdr:row>158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39" name="Spinner 222">
              <controlPr defaultSize="0" autoPict="0">
                <anchor moveWithCells="1" sizeWithCells="1">
                  <from>
                    <xdr:col>9</xdr:col>
                    <xdr:colOff>1549400</xdr:colOff>
                    <xdr:row>159</xdr:row>
                    <xdr:rowOff>0</xdr:rowOff>
                  </from>
                  <to>
                    <xdr:col>10</xdr:col>
                    <xdr:colOff>0</xdr:colOff>
                    <xdr:row>160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40" name="Check Box 223">
              <controlPr defaultSize="0" autoFill="0" autoLine="0" autoPict="0">
                <anchor moveWithCells="1">
                  <from>
                    <xdr:col>4</xdr:col>
                    <xdr:colOff>1854200</xdr:colOff>
                    <xdr:row>157</xdr:row>
                    <xdr:rowOff>0</xdr:rowOff>
                  </from>
                  <to>
                    <xdr:col>8</xdr:col>
                    <xdr:colOff>25400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41" name="Drop Down 225">
              <controlPr defaultSize="0" autoLine="0" autoPict="0">
                <anchor moveWithCells="1">
                  <from>
                    <xdr:col>10</xdr:col>
                    <xdr:colOff>12700</xdr:colOff>
                    <xdr:row>163</xdr:row>
                    <xdr:rowOff>0</xdr:rowOff>
                  </from>
                  <to>
                    <xdr:col>12</xdr:col>
                    <xdr:colOff>0</xdr:colOff>
                    <xdr:row>163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42" name="Drop Down 226">
              <controlPr defaultSize="0" autoLine="0" autoPict="0">
                <anchor moveWithCells="1">
                  <from>
                    <xdr:col>9</xdr:col>
                    <xdr:colOff>0</xdr:colOff>
                    <xdr:row>164</xdr:row>
                    <xdr:rowOff>0</xdr:rowOff>
                  </from>
                  <to>
                    <xdr:col>12</xdr:col>
                    <xdr:colOff>0</xdr:colOff>
                    <xdr:row>164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43" name="Spinner 227">
              <controlPr defaultSize="0" autoPict="0">
                <anchor moveWithCells="1" sizeWithCells="1">
                  <from>
                    <xdr:col>9</xdr:col>
                    <xdr:colOff>1549400</xdr:colOff>
                    <xdr:row>165</xdr:row>
                    <xdr:rowOff>0</xdr:rowOff>
                  </from>
                  <to>
                    <xdr:col>10</xdr:col>
                    <xdr:colOff>0</xdr:colOff>
                    <xdr:row>166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44" name="Check Box 228">
              <controlPr defaultSize="0" autoFill="0" autoLine="0" autoPict="0">
                <anchor moveWithCells="1">
                  <from>
                    <xdr:col>4</xdr:col>
                    <xdr:colOff>1854200</xdr:colOff>
                    <xdr:row>163</xdr:row>
                    <xdr:rowOff>0</xdr:rowOff>
                  </from>
                  <to>
                    <xdr:col>8</xdr:col>
                    <xdr:colOff>25400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145" name="Drop Down 230">
              <controlPr defaultSize="0" autoLine="0" autoPict="0">
                <anchor moveWithCells="1">
                  <from>
                    <xdr:col>10</xdr:col>
                    <xdr:colOff>0</xdr:colOff>
                    <xdr:row>169</xdr:row>
                    <xdr:rowOff>0</xdr:rowOff>
                  </from>
                  <to>
                    <xdr:col>12</xdr:col>
                    <xdr:colOff>0</xdr:colOff>
                    <xdr:row>169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46" name="Drop Down 231">
              <controlPr defaultSize="0" autoLine="0" autoPict="0">
                <anchor moveWithCells="1">
                  <from>
                    <xdr:col>9</xdr:col>
                    <xdr:colOff>0</xdr:colOff>
                    <xdr:row>170</xdr:row>
                    <xdr:rowOff>0</xdr:rowOff>
                  </from>
                  <to>
                    <xdr:col>12</xdr:col>
                    <xdr:colOff>0</xdr:colOff>
                    <xdr:row>170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147" name="Spinner 232">
              <controlPr defaultSize="0" autoPict="0">
                <anchor moveWithCells="1" sizeWithCells="1">
                  <from>
                    <xdr:col>9</xdr:col>
                    <xdr:colOff>1549400</xdr:colOff>
                    <xdr:row>171</xdr:row>
                    <xdr:rowOff>0</xdr:rowOff>
                  </from>
                  <to>
                    <xdr:col>10</xdr:col>
                    <xdr:colOff>0</xdr:colOff>
                    <xdr:row>172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148" name="Check Box 233">
              <controlPr defaultSize="0" autoFill="0" autoLine="0" autoPict="0">
                <anchor moveWithCells="1">
                  <from>
                    <xdr:col>4</xdr:col>
                    <xdr:colOff>1854200</xdr:colOff>
                    <xdr:row>169</xdr:row>
                    <xdr:rowOff>0</xdr:rowOff>
                  </from>
                  <to>
                    <xdr:col>8</xdr:col>
                    <xdr:colOff>25400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149" name="Drop Down 235">
              <controlPr defaultSize="0" autoLine="0" autoPict="0">
                <anchor moveWithCells="1">
                  <from>
                    <xdr:col>10</xdr:col>
                    <xdr:colOff>0</xdr:colOff>
                    <xdr:row>175</xdr:row>
                    <xdr:rowOff>0</xdr:rowOff>
                  </from>
                  <to>
                    <xdr:col>12</xdr:col>
                    <xdr:colOff>0</xdr:colOff>
                    <xdr:row>175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150" name="Drop Down 236">
              <controlPr defaultSize="0" autoLine="0" autoPict="0">
                <anchor moveWithCells="1">
                  <from>
                    <xdr:col>9</xdr:col>
                    <xdr:colOff>0</xdr:colOff>
                    <xdr:row>176</xdr:row>
                    <xdr:rowOff>0</xdr:rowOff>
                  </from>
                  <to>
                    <xdr:col>12</xdr:col>
                    <xdr:colOff>0</xdr:colOff>
                    <xdr:row>176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151" name="Spinner 237">
              <controlPr defaultSize="0" autoPict="0">
                <anchor moveWithCells="1" sizeWithCells="1">
                  <from>
                    <xdr:col>9</xdr:col>
                    <xdr:colOff>1549400</xdr:colOff>
                    <xdr:row>177</xdr:row>
                    <xdr:rowOff>0</xdr:rowOff>
                  </from>
                  <to>
                    <xdr:col>10</xdr:col>
                    <xdr:colOff>0</xdr:colOff>
                    <xdr:row>178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152" name="Check Box 238">
              <controlPr defaultSize="0" autoFill="0" autoLine="0" autoPict="0">
                <anchor moveWithCells="1">
                  <from>
                    <xdr:col>4</xdr:col>
                    <xdr:colOff>1866900</xdr:colOff>
                    <xdr:row>175</xdr:row>
                    <xdr:rowOff>0</xdr:rowOff>
                  </from>
                  <to>
                    <xdr:col>8</xdr:col>
                    <xdr:colOff>38100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153" name="Drop Down 240">
              <controlPr defaultSize="0" autoLine="0" autoPict="0">
                <anchor moveWithCells="1">
                  <from>
                    <xdr:col>10</xdr:col>
                    <xdr:colOff>0</xdr:colOff>
                    <xdr:row>181</xdr:row>
                    <xdr:rowOff>0</xdr:rowOff>
                  </from>
                  <to>
                    <xdr:col>12</xdr:col>
                    <xdr:colOff>0</xdr:colOff>
                    <xdr:row>181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154" name="Drop Down 241">
              <controlPr defaultSize="0" autoLine="0" autoPict="0">
                <anchor moveWithCells="1">
                  <from>
                    <xdr:col>9</xdr:col>
                    <xdr:colOff>0</xdr:colOff>
                    <xdr:row>182</xdr:row>
                    <xdr:rowOff>0</xdr:rowOff>
                  </from>
                  <to>
                    <xdr:col>12</xdr:col>
                    <xdr:colOff>0</xdr:colOff>
                    <xdr:row>182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155" name="Spinner 242">
              <controlPr defaultSize="0" autoPict="0">
                <anchor moveWithCells="1" sizeWithCells="1">
                  <from>
                    <xdr:col>9</xdr:col>
                    <xdr:colOff>1549400</xdr:colOff>
                    <xdr:row>183</xdr:row>
                    <xdr:rowOff>0</xdr:rowOff>
                  </from>
                  <to>
                    <xdr:col>10</xdr:col>
                    <xdr:colOff>0</xdr:colOff>
                    <xdr:row>184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156" name="Check Box 243">
              <controlPr defaultSize="0" autoFill="0" autoLine="0" autoPict="0">
                <anchor moveWithCells="1">
                  <from>
                    <xdr:col>4</xdr:col>
                    <xdr:colOff>1854200</xdr:colOff>
                    <xdr:row>181</xdr:row>
                    <xdr:rowOff>0</xdr:rowOff>
                  </from>
                  <to>
                    <xdr:col>8</xdr:col>
                    <xdr:colOff>25400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57" name="Drop Down 245">
              <controlPr defaultSize="0" autoLine="0" autoPict="0">
                <anchor moveWithCells="1">
                  <from>
                    <xdr:col>10</xdr:col>
                    <xdr:colOff>0</xdr:colOff>
                    <xdr:row>187</xdr:row>
                    <xdr:rowOff>0</xdr:rowOff>
                  </from>
                  <to>
                    <xdr:col>12</xdr:col>
                    <xdr:colOff>0</xdr:colOff>
                    <xdr:row>187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58" name="Drop Down 246">
              <controlPr defaultSize="0" autoLine="0" autoPict="0">
                <anchor moveWithCells="1">
                  <from>
                    <xdr:col>9</xdr:col>
                    <xdr:colOff>0</xdr:colOff>
                    <xdr:row>188</xdr:row>
                    <xdr:rowOff>0</xdr:rowOff>
                  </from>
                  <to>
                    <xdr:col>12</xdr:col>
                    <xdr:colOff>0</xdr:colOff>
                    <xdr:row>188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59" name="Spinner 247">
              <controlPr defaultSize="0" autoPict="0">
                <anchor moveWithCells="1" sizeWithCells="1">
                  <from>
                    <xdr:col>9</xdr:col>
                    <xdr:colOff>1549400</xdr:colOff>
                    <xdr:row>189</xdr:row>
                    <xdr:rowOff>0</xdr:rowOff>
                  </from>
                  <to>
                    <xdr:col>10</xdr:col>
                    <xdr:colOff>0</xdr:colOff>
                    <xdr:row>190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60" name="Check Box 248">
              <controlPr defaultSize="0" autoFill="0" autoLine="0" autoPict="0">
                <anchor moveWithCells="1">
                  <from>
                    <xdr:col>4</xdr:col>
                    <xdr:colOff>1854200</xdr:colOff>
                    <xdr:row>187</xdr:row>
                    <xdr:rowOff>0</xdr:rowOff>
                  </from>
                  <to>
                    <xdr:col>8</xdr:col>
                    <xdr:colOff>25400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61" name="Drop Down 250">
              <controlPr defaultSize="0" autoLine="0" autoPict="0">
                <anchor moveWithCells="1">
                  <from>
                    <xdr:col>10</xdr:col>
                    <xdr:colOff>0</xdr:colOff>
                    <xdr:row>193</xdr:row>
                    <xdr:rowOff>0</xdr:rowOff>
                  </from>
                  <to>
                    <xdr:col>12</xdr:col>
                    <xdr:colOff>0</xdr:colOff>
                    <xdr:row>193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62" name="Drop Down 251">
              <controlPr defaultSize="0" autoLine="0" autoPict="0">
                <anchor moveWithCells="1">
                  <from>
                    <xdr:col>9</xdr:col>
                    <xdr:colOff>0</xdr:colOff>
                    <xdr:row>194</xdr:row>
                    <xdr:rowOff>0</xdr:rowOff>
                  </from>
                  <to>
                    <xdr:col>12</xdr:col>
                    <xdr:colOff>0</xdr:colOff>
                    <xdr:row>194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163" name="Spinner 252">
              <controlPr defaultSize="0" autoPict="0">
                <anchor moveWithCells="1" sizeWithCells="1">
                  <from>
                    <xdr:col>9</xdr:col>
                    <xdr:colOff>1549400</xdr:colOff>
                    <xdr:row>195</xdr:row>
                    <xdr:rowOff>0</xdr:rowOff>
                  </from>
                  <to>
                    <xdr:col>10</xdr:col>
                    <xdr:colOff>0</xdr:colOff>
                    <xdr:row>196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164" name="Check Box 253">
              <controlPr defaultSize="0" autoFill="0" autoLine="0" autoPict="0">
                <anchor moveWithCells="1">
                  <from>
                    <xdr:col>4</xdr:col>
                    <xdr:colOff>1854200</xdr:colOff>
                    <xdr:row>193</xdr:row>
                    <xdr:rowOff>0</xdr:rowOff>
                  </from>
                  <to>
                    <xdr:col>8</xdr:col>
                    <xdr:colOff>25400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165" name="Drop Down 255">
              <controlPr defaultSize="0" autoLine="0" autoPict="0">
                <anchor moveWithCells="1">
                  <from>
                    <xdr:col>10</xdr:col>
                    <xdr:colOff>0</xdr:colOff>
                    <xdr:row>199</xdr:row>
                    <xdr:rowOff>0</xdr:rowOff>
                  </from>
                  <to>
                    <xdr:col>12</xdr:col>
                    <xdr:colOff>0</xdr:colOff>
                    <xdr:row>199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166" name="Drop Down 256">
              <controlPr defaultSize="0" autoLine="0" autoPict="0">
                <anchor moveWithCells="1">
                  <from>
                    <xdr:col>9</xdr:col>
                    <xdr:colOff>0</xdr:colOff>
                    <xdr:row>200</xdr:row>
                    <xdr:rowOff>0</xdr:rowOff>
                  </from>
                  <to>
                    <xdr:col>12</xdr:col>
                    <xdr:colOff>0</xdr:colOff>
                    <xdr:row>200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167" name="Spinner 257">
              <controlPr defaultSize="0" autoPict="0">
                <anchor moveWithCells="1" sizeWithCells="1">
                  <from>
                    <xdr:col>9</xdr:col>
                    <xdr:colOff>1549400</xdr:colOff>
                    <xdr:row>201</xdr:row>
                    <xdr:rowOff>0</xdr:rowOff>
                  </from>
                  <to>
                    <xdr:col>10</xdr:col>
                    <xdr:colOff>0</xdr:colOff>
                    <xdr:row>202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168" name="Check Box 258">
              <controlPr defaultSize="0" autoFill="0" autoLine="0" autoPict="0">
                <anchor moveWithCells="1">
                  <from>
                    <xdr:col>4</xdr:col>
                    <xdr:colOff>1854200</xdr:colOff>
                    <xdr:row>199</xdr:row>
                    <xdr:rowOff>0</xdr:rowOff>
                  </from>
                  <to>
                    <xdr:col>8</xdr:col>
                    <xdr:colOff>25400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69" name="Drop Down 260">
              <controlPr defaultSize="0" autoLine="0" autoPict="0">
                <anchor moveWithCells="1">
                  <from>
                    <xdr:col>10</xdr:col>
                    <xdr:colOff>0</xdr:colOff>
                    <xdr:row>205</xdr:row>
                    <xdr:rowOff>0</xdr:rowOff>
                  </from>
                  <to>
                    <xdr:col>12</xdr:col>
                    <xdr:colOff>0</xdr:colOff>
                    <xdr:row>205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70" name="Drop Down 261">
              <controlPr defaultSize="0" autoLine="0" autoPict="0">
                <anchor moveWithCells="1">
                  <from>
                    <xdr:col>9</xdr:col>
                    <xdr:colOff>0</xdr:colOff>
                    <xdr:row>206</xdr:row>
                    <xdr:rowOff>0</xdr:rowOff>
                  </from>
                  <to>
                    <xdr:col>12</xdr:col>
                    <xdr:colOff>0</xdr:colOff>
                    <xdr:row>206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71" name="Spinner 262">
              <controlPr defaultSize="0" autoPict="0">
                <anchor moveWithCells="1" sizeWithCells="1">
                  <from>
                    <xdr:col>9</xdr:col>
                    <xdr:colOff>1549400</xdr:colOff>
                    <xdr:row>207</xdr:row>
                    <xdr:rowOff>0</xdr:rowOff>
                  </from>
                  <to>
                    <xdr:col>10</xdr:col>
                    <xdr:colOff>0</xdr:colOff>
                    <xdr:row>208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72" name="Check Box 263">
              <controlPr defaultSize="0" autoFill="0" autoLine="0" autoPict="0">
                <anchor moveWithCells="1">
                  <from>
                    <xdr:col>4</xdr:col>
                    <xdr:colOff>1854200</xdr:colOff>
                    <xdr:row>205</xdr:row>
                    <xdr:rowOff>0</xdr:rowOff>
                  </from>
                  <to>
                    <xdr:col>8</xdr:col>
                    <xdr:colOff>25400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73" name="Drop Down 265">
              <controlPr defaultSize="0" autoLine="0" autoPict="0">
                <anchor moveWithCells="1">
                  <from>
                    <xdr:col>10</xdr:col>
                    <xdr:colOff>0</xdr:colOff>
                    <xdr:row>211</xdr:row>
                    <xdr:rowOff>0</xdr:rowOff>
                  </from>
                  <to>
                    <xdr:col>12</xdr:col>
                    <xdr:colOff>0</xdr:colOff>
                    <xdr:row>211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74" name="Drop Down 266">
              <controlPr defaultSize="0" autoLine="0" autoPict="0">
                <anchor moveWithCells="1">
                  <from>
                    <xdr:col>9</xdr:col>
                    <xdr:colOff>0</xdr:colOff>
                    <xdr:row>212</xdr:row>
                    <xdr:rowOff>0</xdr:rowOff>
                  </from>
                  <to>
                    <xdr:col>12</xdr:col>
                    <xdr:colOff>0</xdr:colOff>
                    <xdr:row>212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75" name="Spinner 267">
              <controlPr defaultSize="0" autoPict="0">
                <anchor moveWithCells="1" sizeWithCells="1">
                  <from>
                    <xdr:col>9</xdr:col>
                    <xdr:colOff>1549400</xdr:colOff>
                    <xdr:row>213</xdr:row>
                    <xdr:rowOff>0</xdr:rowOff>
                  </from>
                  <to>
                    <xdr:col>10</xdr:col>
                    <xdr:colOff>0</xdr:colOff>
                    <xdr:row>214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76" name="Check Box 268">
              <controlPr defaultSize="0" autoFill="0" autoLine="0" autoPict="0">
                <anchor moveWithCells="1">
                  <from>
                    <xdr:col>4</xdr:col>
                    <xdr:colOff>1854200</xdr:colOff>
                    <xdr:row>211</xdr:row>
                    <xdr:rowOff>0</xdr:rowOff>
                  </from>
                  <to>
                    <xdr:col>8</xdr:col>
                    <xdr:colOff>25400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77" name="Drop Down 270">
              <controlPr defaultSize="0" autoLine="0" autoPict="0">
                <anchor moveWithCells="1">
                  <from>
                    <xdr:col>10</xdr:col>
                    <xdr:colOff>0</xdr:colOff>
                    <xdr:row>217</xdr:row>
                    <xdr:rowOff>0</xdr:rowOff>
                  </from>
                  <to>
                    <xdr:col>12</xdr:col>
                    <xdr:colOff>0</xdr:colOff>
                    <xdr:row>217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78" name="Drop Down 271">
              <controlPr defaultSize="0" autoLine="0" autoPict="0">
                <anchor moveWithCells="1">
                  <from>
                    <xdr:col>9</xdr:col>
                    <xdr:colOff>0</xdr:colOff>
                    <xdr:row>218</xdr:row>
                    <xdr:rowOff>0</xdr:rowOff>
                  </from>
                  <to>
                    <xdr:col>12</xdr:col>
                    <xdr:colOff>0</xdr:colOff>
                    <xdr:row>218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179" name="Spinner 272">
              <controlPr defaultSize="0" autoPict="0">
                <anchor moveWithCells="1" sizeWithCells="1">
                  <from>
                    <xdr:col>9</xdr:col>
                    <xdr:colOff>1549400</xdr:colOff>
                    <xdr:row>219</xdr:row>
                    <xdr:rowOff>0</xdr:rowOff>
                  </from>
                  <to>
                    <xdr:col>10</xdr:col>
                    <xdr:colOff>0</xdr:colOff>
                    <xdr:row>220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180" name="Check Box 273">
              <controlPr defaultSize="0" autoFill="0" autoLine="0" autoPict="0">
                <anchor moveWithCells="1">
                  <from>
                    <xdr:col>4</xdr:col>
                    <xdr:colOff>1854200</xdr:colOff>
                    <xdr:row>217</xdr:row>
                    <xdr:rowOff>0</xdr:rowOff>
                  </from>
                  <to>
                    <xdr:col>8</xdr:col>
                    <xdr:colOff>25400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181" name="Drop Down 275">
              <controlPr defaultSize="0" autoLine="0" autoPict="0">
                <anchor moveWithCells="1">
                  <from>
                    <xdr:col>10</xdr:col>
                    <xdr:colOff>0</xdr:colOff>
                    <xdr:row>223</xdr:row>
                    <xdr:rowOff>0</xdr:rowOff>
                  </from>
                  <to>
                    <xdr:col>12</xdr:col>
                    <xdr:colOff>0</xdr:colOff>
                    <xdr:row>223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182" name="Drop Down 276">
              <controlPr defaultSize="0" autoLine="0" autoPict="0">
                <anchor moveWithCells="1">
                  <from>
                    <xdr:col>9</xdr:col>
                    <xdr:colOff>0</xdr:colOff>
                    <xdr:row>224</xdr:row>
                    <xdr:rowOff>0</xdr:rowOff>
                  </from>
                  <to>
                    <xdr:col>12</xdr:col>
                    <xdr:colOff>0</xdr:colOff>
                    <xdr:row>224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183" name="Spinner 277">
              <controlPr defaultSize="0" autoPict="0">
                <anchor moveWithCells="1" sizeWithCells="1">
                  <from>
                    <xdr:col>9</xdr:col>
                    <xdr:colOff>1549400</xdr:colOff>
                    <xdr:row>225</xdr:row>
                    <xdr:rowOff>0</xdr:rowOff>
                  </from>
                  <to>
                    <xdr:col>10</xdr:col>
                    <xdr:colOff>0</xdr:colOff>
                    <xdr:row>226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184" name="Check Box 278">
              <controlPr defaultSize="0" autoFill="0" autoLine="0" autoPict="0">
                <anchor moveWithCells="1">
                  <from>
                    <xdr:col>4</xdr:col>
                    <xdr:colOff>1854200</xdr:colOff>
                    <xdr:row>223</xdr:row>
                    <xdr:rowOff>0</xdr:rowOff>
                  </from>
                  <to>
                    <xdr:col>8</xdr:col>
                    <xdr:colOff>25400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185" name="Drop Down 280">
              <controlPr defaultSize="0" autoLine="0" autoPict="0">
                <anchor moveWithCells="1">
                  <from>
                    <xdr:col>10</xdr:col>
                    <xdr:colOff>0</xdr:colOff>
                    <xdr:row>229</xdr:row>
                    <xdr:rowOff>0</xdr:rowOff>
                  </from>
                  <to>
                    <xdr:col>12</xdr:col>
                    <xdr:colOff>0</xdr:colOff>
                    <xdr:row>229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186" name="Drop Down 281">
              <controlPr defaultSize="0" autoLine="0" autoPict="0">
                <anchor moveWithCells="1">
                  <from>
                    <xdr:col>9</xdr:col>
                    <xdr:colOff>0</xdr:colOff>
                    <xdr:row>230</xdr:row>
                    <xdr:rowOff>0</xdr:rowOff>
                  </from>
                  <to>
                    <xdr:col>12</xdr:col>
                    <xdr:colOff>0</xdr:colOff>
                    <xdr:row>230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187" name="Spinner 282">
              <controlPr defaultSize="0" autoPict="0">
                <anchor moveWithCells="1" sizeWithCells="1">
                  <from>
                    <xdr:col>9</xdr:col>
                    <xdr:colOff>1549400</xdr:colOff>
                    <xdr:row>231</xdr:row>
                    <xdr:rowOff>0</xdr:rowOff>
                  </from>
                  <to>
                    <xdr:col>10</xdr:col>
                    <xdr:colOff>0</xdr:colOff>
                    <xdr:row>232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188" name="Check Box 283">
              <controlPr defaultSize="0" autoFill="0" autoLine="0" autoPict="0">
                <anchor moveWithCells="1">
                  <from>
                    <xdr:col>4</xdr:col>
                    <xdr:colOff>1854200</xdr:colOff>
                    <xdr:row>229</xdr:row>
                    <xdr:rowOff>0</xdr:rowOff>
                  </from>
                  <to>
                    <xdr:col>8</xdr:col>
                    <xdr:colOff>25400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189" name="Drop Down 285">
              <controlPr defaultSize="0" autoLine="0" autoPict="0">
                <anchor moveWithCells="1">
                  <from>
                    <xdr:col>10</xdr:col>
                    <xdr:colOff>0</xdr:colOff>
                    <xdr:row>235</xdr:row>
                    <xdr:rowOff>0</xdr:rowOff>
                  </from>
                  <to>
                    <xdr:col>12</xdr:col>
                    <xdr:colOff>0</xdr:colOff>
                    <xdr:row>235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190" name="Drop Down 286">
              <controlPr defaultSize="0" autoLine="0" autoPict="0">
                <anchor moveWithCells="1">
                  <from>
                    <xdr:col>9</xdr:col>
                    <xdr:colOff>0</xdr:colOff>
                    <xdr:row>236</xdr:row>
                    <xdr:rowOff>0</xdr:rowOff>
                  </from>
                  <to>
                    <xdr:col>12</xdr:col>
                    <xdr:colOff>0</xdr:colOff>
                    <xdr:row>236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91" name="Spinner 287">
              <controlPr defaultSize="0" autoPict="0">
                <anchor moveWithCells="1" sizeWithCells="1">
                  <from>
                    <xdr:col>9</xdr:col>
                    <xdr:colOff>1549400</xdr:colOff>
                    <xdr:row>237</xdr:row>
                    <xdr:rowOff>0</xdr:rowOff>
                  </from>
                  <to>
                    <xdr:col>10</xdr:col>
                    <xdr:colOff>0</xdr:colOff>
                    <xdr:row>238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92" name="Check Box 288">
              <controlPr defaultSize="0" autoFill="0" autoLine="0" autoPict="0">
                <anchor moveWithCells="1">
                  <from>
                    <xdr:col>4</xdr:col>
                    <xdr:colOff>1854200</xdr:colOff>
                    <xdr:row>235</xdr:row>
                    <xdr:rowOff>0</xdr:rowOff>
                  </from>
                  <to>
                    <xdr:col>8</xdr:col>
                    <xdr:colOff>25400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193" name="Drop Down 290">
              <controlPr defaultSize="0" autoLine="0" autoPict="0">
                <anchor moveWithCells="1">
                  <from>
                    <xdr:col>10</xdr:col>
                    <xdr:colOff>0</xdr:colOff>
                    <xdr:row>241</xdr:row>
                    <xdr:rowOff>0</xdr:rowOff>
                  </from>
                  <to>
                    <xdr:col>12</xdr:col>
                    <xdr:colOff>0</xdr:colOff>
                    <xdr:row>241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194" name="Drop Down 291">
              <controlPr defaultSize="0" autoLine="0" autoPict="0">
                <anchor moveWithCells="1">
                  <from>
                    <xdr:col>9</xdr:col>
                    <xdr:colOff>0</xdr:colOff>
                    <xdr:row>242</xdr:row>
                    <xdr:rowOff>0</xdr:rowOff>
                  </from>
                  <to>
                    <xdr:col>12</xdr:col>
                    <xdr:colOff>0</xdr:colOff>
                    <xdr:row>242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195" name="Spinner 292">
              <controlPr defaultSize="0" autoPict="0">
                <anchor moveWithCells="1" sizeWithCells="1">
                  <from>
                    <xdr:col>9</xdr:col>
                    <xdr:colOff>1549400</xdr:colOff>
                    <xdr:row>243</xdr:row>
                    <xdr:rowOff>0</xdr:rowOff>
                  </from>
                  <to>
                    <xdr:col>10</xdr:col>
                    <xdr:colOff>0</xdr:colOff>
                    <xdr:row>244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196" name="Check Box 293">
              <controlPr defaultSize="0" autoFill="0" autoLine="0" autoPict="0">
                <anchor moveWithCells="1">
                  <from>
                    <xdr:col>4</xdr:col>
                    <xdr:colOff>1866900</xdr:colOff>
                    <xdr:row>241</xdr:row>
                    <xdr:rowOff>0</xdr:rowOff>
                  </from>
                  <to>
                    <xdr:col>8</xdr:col>
                    <xdr:colOff>38100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197" name="Drop Down 295">
              <controlPr defaultSize="0" autoLine="0" autoPict="0">
                <anchor moveWithCells="1">
                  <from>
                    <xdr:col>10</xdr:col>
                    <xdr:colOff>0</xdr:colOff>
                    <xdr:row>247</xdr:row>
                    <xdr:rowOff>0</xdr:rowOff>
                  </from>
                  <to>
                    <xdr:col>12</xdr:col>
                    <xdr:colOff>0</xdr:colOff>
                    <xdr:row>247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198" name="Drop Down 296">
              <controlPr defaultSize="0" autoLine="0" autoPict="0">
                <anchor moveWithCells="1">
                  <from>
                    <xdr:col>9</xdr:col>
                    <xdr:colOff>0</xdr:colOff>
                    <xdr:row>248</xdr:row>
                    <xdr:rowOff>0</xdr:rowOff>
                  </from>
                  <to>
                    <xdr:col>12</xdr:col>
                    <xdr:colOff>0</xdr:colOff>
                    <xdr:row>248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199" name="Spinner 297">
              <controlPr defaultSize="0" autoPict="0">
                <anchor moveWithCells="1" sizeWithCells="1">
                  <from>
                    <xdr:col>9</xdr:col>
                    <xdr:colOff>1549400</xdr:colOff>
                    <xdr:row>249</xdr:row>
                    <xdr:rowOff>0</xdr:rowOff>
                  </from>
                  <to>
                    <xdr:col>10</xdr:col>
                    <xdr:colOff>0</xdr:colOff>
                    <xdr:row>250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200" name="Check Box 298">
              <controlPr defaultSize="0" autoFill="0" autoLine="0" autoPict="0">
                <anchor moveWithCells="1">
                  <from>
                    <xdr:col>4</xdr:col>
                    <xdr:colOff>1854200</xdr:colOff>
                    <xdr:row>247</xdr:row>
                    <xdr:rowOff>0</xdr:rowOff>
                  </from>
                  <to>
                    <xdr:col>8</xdr:col>
                    <xdr:colOff>25400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201" name="Drop Down 300">
              <controlPr defaultSize="0" autoLine="0" autoPict="0">
                <anchor moveWithCells="1">
                  <from>
                    <xdr:col>10</xdr:col>
                    <xdr:colOff>0</xdr:colOff>
                    <xdr:row>253</xdr:row>
                    <xdr:rowOff>0</xdr:rowOff>
                  </from>
                  <to>
                    <xdr:col>12</xdr:col>
                    <xdr:colOff>0</xdr:colOff>
                    <xdr:row>253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202" name="Drop Down 301">
              <controlPr defaultSize="0" autoLine="0" autoPict="0">
                <anchor moveWithCells="1">
                  <from>
                    <xdr:col>9</xdr:col>
                    <xdr:colOff>0</xdr:colOff>
                    <xdr:row>254</xdr:row>
                    <xdr:rowOff>0</xdr:rowOff>
                  </from>
                  <to>
                    <xdr:col>12</xdr:col>
                    <xdr:colOff>0</xdr:colOff>
                    <xdr:row>254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203" name="Spinner 302">
              <controlPr defaultSize="0" autoPict="0">
                <anchor moveWithCells="1" sizeWithCells="1">
                  <from>
                    <xdr:col>9</xdr:col>
                    <xdr:colOff>1549400</xdr:colOff>
                    <xdr:row>255</xdr:row>
                    <xdr:rowOff>0</xdr:rowOff>
                  </from>
                  <to>
                    <xdr:col>10</xdr:col>
                    <xdr:colOff>0</xdr:colOff>
                    <xdr:row>256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204" name="Check Box 303">
              <controlPr defaultSize="0" autoFill="0" autoLine="0" autoPict="0">
                <anchor moveWithCells="1">
                  <from>
                    <xdr:col>4</xdr:col>
                    <xdr:colOff>1854200</xdr:colOff>
                    <xdr:row>253</xdr:row>
                    <xdr:rowOff>0</xdr:rowOff>
                  </from>
                  <to>
                    <xdr:col>8</xdr:col>
                    <xdr:colOff>25400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205" name="Drop Down 305">
              <controlPr defaultSize="0" autoLine="0" autoPict="0">
                <anchor moveWithCells="1">
                  <from>
                    <xdr:col>10</xdr:col>
                    <xdr:colOff>0</xdr:colOff>
                    <xdr:row>259</xdr:row>
                    <xdr:rowOff>0</xdr:rowOff>
                  </from>
                  <to>
                    <xdr:col>12</xdr:col>
                    <xdr:colOff>0</xdr:colOff>
                    <xdr:row>259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206" name="Drop Down 306">
              <controlPr defaultSize="0" autoLine="0" autoPict="0">
                <anchor moveWithCells="1">
                  <from>
                    <xdr:col>9</xdr:col>
                    <xdr:colOff>0</xdr:colOff>
                    <xdr:row>260</xdr:row>
                    <xdr:rowOff>0</xdr:rowOff>
                  </from>
                  <to>
                    <xdr:col>12</xdr:col>
                    <xdr:colOff>0</xdr:colOff>
                    <xdr:row>260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207" name="Spinner 307">
              <controlPr defaultSize="0" autoPict="0">
                <anchor moveWithCells="1" sizeWithCells="1">
                  <from>
                    <xdr:col>9</xdr:col>
                    <xdr:colOff>1549400</xdr:colOff>
                    <xdr:row>261</xdr:row>
                    <xdr:rowOff>0</xdr:rowOff>
                  </from>
                  <to>
                    <xdr:col>10</xdr:col>
                    <xdr:colOff>0</xdr:colOff>
                    <xdr:row>262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208" name="Check Box 308">
              <controlPr defaultSize="0" autoFill="0" autoLine="0" autoPict="0">
                <anchor moveWithCells="1">
                  <from>
                    <xdr:col>4</xdr:col>
                    <xdr:colOff>1854200</xdr:colOff>
                    <xdr:row>259</xdr:row>
                    <xdr:rowOff>0</xdr:rowOff>
                  </from>
                  <to>
                    <xdr:col>8</xdr:col>
                    <xdr:colOff>25400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209" name="Drop Down 321">
              <controlPr defaultSize="0" autoLine="0" autoPict="0">
                <anchor moveWithCells="1">
                  <from>
                    <xdr:col>9</xdr:col>
                    <xdr:colOff>0</xdr:colOff>
                    <xdr:row>18</xdr:row>
                    <xdr:rowOff>12700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210" name="Drop Down 329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211" name="Drop Down 330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212" name="Drop Down 331">
              <controlPr defaultSize="0" autoLine="0" autoPict="0">
                <anchor moveWithCells="1">
                  <from>
                    <xdr:col>9</xdr:col>
                    <xdr:colOff>0</xdr:colOff>
                    <xdr:row>25</xdr:row>
                    <xdr:rowOff>12700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213" name="Drop Down 332">
              <controlPr defaultSize="0" autoLine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214" name="Drop Down 333">
              <controlPr defaultSize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215" name="Drop Down 334">
              <controlPr defaultSize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216" name="Drop Down 335">
              <controlPr defaultSize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217" name="Drop Down 336">
              <controlPr defaultSize="0" autoLine="0" autoPict="0">
                <anchor moveWithCells="1">
                  <from>
                    <xdr:col>9</xdr:col>
                    <xdr:colOff>0</xdr:colOff>
                    <xdr:row>49</xdr:row>
                    <xdr:rowOff>12700</xdr:rowOff>
                  </from>
                  <to>
                    <xdr:col>10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218" name="Drop Down 337">
              <controlPr defaultSize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10</xdr:col>
                    <xdr:colOff>0</xdr:colOff>
                    <xdr:row>55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219" name="Drop Down 338">
              <controlPr defaultSize="0" autoLine="0" autoPict="0">
                <anchor moveWithCells="1">
                  <from>
                    <xdr:col>9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220" name="Drop Down 339">
              <controlPr defaultSize="0" autoLine="0" autoPict="0">
                <anchor moveWithCells="1">
                  <from>
                    <xdr:col>9</xdr:col>
                    <xdr:colOff>0</xdr:colOff>
                    <xdr:row>67</xdr:row>
                    <xdr:rowOff>12700</xdr:rowOff>
                  </from>
                  <to>
                    <xdr:col>10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221" name="Drop Down 340">
              <controlPr defaultSize="0" autoLine="0" autoPict="0">
                <anchor moveWithCells="1">
                  <from>
                    <xdr:col>9</xdr:col>
                    <xdr:colOff>0</xdr:colOff>
                    <xdr:row>73</xdr:row>
                    <xdr:rowOff>0</xdr:rowOff>
                  </from>
                  <to>
                    <xdr:col>10</xdr:col>
                    <xdr:colOff>0</xdr:colOff>
                    <xdr:row>73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222" name="Drop Down 341">
              <controlPr defaultSize="0" autoLine="0" autoPict="0">
                <anchor moveWithCells="1">
                  <from>
                    <xdr:col>9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79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223" name="Drop Down 342">
              <controlPr defaultSize="0" autoLine="0" autoPict="0">
                <anchor moveWithCells="1">
                  <from>
                    <xdr:col>9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224" name="Drop Down 343">
              <controlPr defaultSize="0" autoLine="0" autoPict="0">
                <anchor moveWithCells="1">
                  <from>
                    <xdr:col>9</xdr:col>
                    <xdr:colOff>0</xdr:colOff>
                    <xdr:row>91</xdr:row>
                    <xdr:rowOff>0</xdr:rowOff>
                  </from>
                  <to>
                    <xdr:col>10</xdr:col>
                    <xdr:colOff>0</xdr:colOff>
                    <xdr:row>91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225" name="Drop Down 344">
              <controlPr defaultSize="0" autoLine="0" autoPict="0">
                <anchor moveWithCells="1">
                  <from>
                    <xdr:col>9</xdr:col>
                    <xdr:colOff>0</xdr:colOff>
                    <xdr:row>97</xdr:row>
                    <xdr:rowOff>0</xdr:rowOff>
                  </from>
                  <to>
                    <xdr:col>10</xdr:col>
                    <xdr:colOff>0</xdr:colOff>
                    <xdr:row>97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226" name="Drop Down 345">
              <controlPr defaultSize="0" autoLine="0" autoPict="0">
                <anchor moveWithCells="1">
                  <from>
                    <xdr:col>9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227" name="Drop Down 346">
              <controlPr defaultSize="0" autoLine="0" autoPict="0">
                <anchor moveWithCells="1">
                  <from>
                    <xdr:col>9</xdr:col>
                    <xdr:colOff>0</xdr:colOff>
                    <xdr:row>109</xdr:row>
                    <xdr:rowOff>0</xdr:rowOff>
                  </from>
                  <to>
                    <xdr:col>10</xdr:col>
                    <xdr:colOff>0</xdr:colOff>
                    <xdr:row>109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228" name="Drop Down 347">
              <controlPr defaultSize="0" autoLine="0" autoPict="0">
                <anchor moveWithCells="1">
                  <from>
                    <xdr:col>9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229" name="Drop Down 348">
              <controlPr defaultSize="0" autoLine="0" autoPict="0">
                <anchor moveWithCells="1">
                  <from>
                    <xdr:col>9</xdr:col>
                    <xdr:colOff>0</xdr:colOff>
                    <xdr:row>121</xdr:row>
                    <xdr:rowOff>0</xdr:rowOff>
                  </from>
                  <to>
                    <xdr:col>10</xdr:col>
                    <xdr:colOff>0</xdr:colOff>
                    <xdr:row>121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230" name="Drop Down 349">
              <controlPr defaultSize="0" autoLine="0" autoPict="0">
                <anchor moveWithCells="1">
                  <from>
                    <xdr:col>9</xdr:col>
                    <xdr:colOff>0</xdr:colOff>
                    <xdr:row>127</xdr:row>
                    <xdr:rowOff>0</xdr:rowOff>
                  </from>
                  <to>
                    <xdr:col>10</xdr:col>
                    <xdr:colOff>0</xdr:colOff>
                    <xdr:row>127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231" name="Drop Down 350">
              <controlPr defaultSize="0" autoLine="0" autoPict="0">
                <anchor moveWithCells="1">
                  <from>
                    <xdr:col>9</xdr:col>
                    <xdr:colOff>0</xdr:colOff>
                    <xdr:row>133</xdr:row>
                    <xdr:rowOff>0</xdr:rowOff>
                  </from>
                  <to>
                    <xdr:col>10</xdr:col>
                    <xdr:colOff>0</xdr:colOff>
                    <xdr:row>133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232" name="Drop Down 351">
              <controlPr defaultSize="0" autoLine="0" autoPict="0">
                <anchor moveWithCells="1">
                  <from>
                    <xdr:col>9</xdr:col>
                    <xdr:colOff>0</xdr:colOff>
                    <xdr:row>139</xdr:row>
                    <xdr:rowOff>0</xdr:rowOff>
                  </from>
                  <to>
                    <xdr:col>10</xdr:col>
                    <xdr:colOff>0</xdr:colOff>
                    <xdr:row>139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33" name="Drop Down 352">
              <controlPr defaultSize="0" autoLine="0" autoPict="0">
                <anchor moveWithCells="1">
                  <from>
                    <xdr:col>9</xdr:col>
                    <xdr:colOff>0</xdr:colOff>
                    <xdr:row>145</xdr:row>
                    <xdr:rowOff>0</xdr:rowOff>
                  </from>
                  <to>
                    <xdr:col>10</xdr:col>
                    <xdr:colOff>0</xdr:colOff>
                    <xdr:row>145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234" name="Drop Down 353">
              <controlPr defaultSize="0" autoLine="0" autoPict="0">
                <anchor moveWithCells="1">
                  <from>
                    <xdr:col>9</xdr:col>
                    <xdr:colOff>0</xdr:colOff>
                    <xdr:row>151</xdr:row>
                    <xdr:rowOff>0</xdr:rowOff>
                  </from>
                  <to>
                    <xdr:col>10</xdr:col>
                    <xdr:colOff>0</xdr:colOff>
                    <xdr:row>151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235" name="Drop Down 354">
              <controlPr defaultSize="0" autoLine="0" autoPict="0">
                <anchor moveWithCells="1">
                  <from>
                    <xdr:col>9</xdr:col>
                    <xdr:colOff>0</xdr:colOff>
                    <xdr:row>157</xdr:row>
                    <xdr:rowOff>0</xdr:rowOff>
                  </from>
                  <to>
                    <xdr:col>10</xdr:col>
                    <xdr:colOff>0</xdr:colOff>
                    <xdr:row>157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236" name="Drop Down 355">
              <controlPr defaultSize="0" autoLine="0" autoPict="0">
                <anchor moveWithCells="1">
                  <from>
                    <xdr:col>9</xdr:col>
                    <xdr:colOff>0</xdr:colOff>
                    <xdr:row>163</xdr:row>
                    <xdr:rowOff>0</xdr:rowOff>
                  </from>
                  <to>
                    <xdr:col>10</xdr:col>
                    <xdr:colOff>0</xdr:colOff>
                    <xdr:row>163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237" name="Drop Down 356">
              <controlPr defaultSize="0" autoLine="0" autoPict="0">
                <anchor moveWithCells="1">
                  <from>
                    <xdr:col>9</xdr:col>
                    <xdr:colOff>0</xdr:colOff>
                    <xdr:row>169</xdr:row>
                    <xdr:rowOff>0</xdr:rowOff>
                  </from>
                  <to>
                    <xdr:col>10</xdr:col>
                    <xdr:colOff>0</xdr:colOff>
                    <xdr:row>169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238" name="Drop Down 357">
              <controlPr defaultSize="0" autoLine="0" autoPict="0">
                <anchor moveWithCells="1">
                  <from>
                    <xdr:col>9</xdr:col>
                    <xdr:colOff>0</xdr:colOff>
                    <xdr:row>175</xdr:row>
                    <xdr:rowOff>0</xdr:rowOff>
                  </from>
                  <to>
                    <xdr:col>10</xdr:col>
                    <xdr:colOff>0</xdr:colOff>
                    <xdr:row>175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239" name="Drop Down 358">
              <controlPr defaultSize="0" autoLine="0" autoPict="0">
                <anchor moveWithCells="1">
                  <from>
                    <xdr:col>9</xdr:col>
                    <xdr:colOff>0</xdr:colOff>
                    <xdr:row>181</xdr:row>
                    <xdr:rowOff>0</xdr:rowOff>
                  </from>
                  <to>
                    <xdr:col>10</xdr:col>
                    <xdr:colOff>0</xdr:colOff>
                    <xdr:row>181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240" name="Drop Down 359">
              <controlPr defaultSize="0" autoLine="0" autoPict="0">
                <anchor moveWithCells="1">
                  <from>
                    <xdr:col>9</xdr:col>
                    <xdr:colOff>0</xdr:colOff>
                    <xdr:row>187</xdr:row>
                    <xdr:rowOff>0</xdr:rowOff>
                  </from>
                  <to>
                    <xdr:col>10</xdr:col>
                    <xdr:colOff>0</xdr:colOff>
                    <xdr:row>187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241" name="Drop Down 360">
              <controlPr defaultSize="0" autoLine="0" autoPict="0">
                <anchor moveWithCells="1">
                  <from>
                    <xdr:col>9</xdr:col>
                    <xdr:colOff>0</xdr:colOff>
                    <xdr:row>193</xdr:row>
                    <xdr:rowOff>0</xdr:rowOff>
                  </from>
                  <to>
                    <xdr:col>10</xdr:col>
                    <xdr:colOff>0</xdr:colOff>
                    <xdr:row>193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242" name="Drop Down 361">
              <controlPr defaultSize="0" autoLine="0" autoPict="0">
                <anchor moveWithCells="1">
                  <from>
                    <xdr:col>9</xdr:col>
                    <xdr:colOff>0</xdr:colOff>
                    <xdr:row>199</xdr:row>
                    <xdr:rowOff>0</xdr:rowOff>
                  </from>
                  <to>
                    <xdr:col>10</xdr:col>
                    <xdr:colOff>0</xdr:colOff>
                    <xdr:row>199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243" name="Drop Down 362">
              <controlPr defaultSize="0" autoLine="0" autoPict="0">
                <anchor moveWithCells="1">
                  <from>
                    <xdr:col>9</xdr:col>
                    <xdr:colOff>0</xdr:colOff>
                    <xdr:row>205</xdr:row>
                    <xdr:rowOff>0</xdr:rowOff>
                  </from>
                  <to>
                    <xdr:col>10</xdr:col>
                    <xdr:colOff>0</xdr:colOff>
                    <xdr:row>205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244" name="Drop Down 363">
              <controlPr defaultSize="0" autoLine="0" autoPict="0">
                <anchor moveWithCells="1">
                  <from>
                    <xdr:col>9</xdr:col>
                    <xdr:colOff>0</xdr:colOff>
                    <xdr:row>211</xdr:row>
                    <xdr:rowOff>0</xdr:rowOff>
                  </from>
                  <to>
                    <xdr:col>10</xdr:col>
                    <xdr:colOff>0</xdr:colOff>
                    <xdr:row>211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245" name="Drop Down 364">
              <controlPr defaultSize="0" autoLine="0" autoPict="0">
                <anchor moveWithCells="1">
                  <from>
                    <xdr:col>9</xdr:col>
                    <xdr:colOff>0</xdr:colOff>
                    <xdr:row>217</xdr:row>
                    <xdr:rowOff>0</xdr:rowOff>
                  </from>
                  <to>
                    <xdr:col>10</xdr:col>
                    <xdr:colOff>0</xdr:colOff>
                    <xdr:row>217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246" name="Drop Down 365">
              <controlPr defaultSize="0" autoLine="0" autoPict="0">
                <anchor moveWithCells="1">
                  <from>
                    <xdr:col>9</xdr:col>
                    <xdr:colOff>0</xdr:colOff>
                    <xdr:row>223</xdr:row>
                    <xdr:rowOff>0</xdr:rowOff>
                  </from>
                  <to>
                    <xdr:col>10</xdr:col>
                    <xdr:colOff>0</xdr:colOff>
                    <xdr:row>223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247" name="Drop Down 366">
              <controlPr defaultSize="0" autoLine="0" autoPict="0">
                <anchor moveWithCells="1">
                  <from>
                    <xdr:col>9</xdr:col>
                    <xdr:colOff>0</xdr:colOff>
                    <xdr:row>229</xdr:row>
                    <xdr:rowOff>0</xdr:rowOff>
                  </from>
                  <to>
                    <xdr:col>10</xdr:col>
                    <xdr:colOff>0</xdr:colOff>
                    <xdr:row>229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248" name="Drop Down 367">
              <controlPr defaultSize="0" autoLine="0" autoPict="0">
                <anchor moveWithCells="1">
                  <from>
                    <xdr:col>9</xdr:col>
                    <xdr:colOff>0</xdr:colOff>
                    <xdr:row>235</xdr:row>
                    <xdr:rowOff>0</xdr:rowOff>
                  </from>
                  <to>
                    <xdr:col>10</xdr:col>
                    <xdr:colOff>0</xdr:colOff>
                    <xdr:row>235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249" name="Drop Down 368">
              <controlPr defaultSize="0" autoLine="0" autoPict="0">
                <anchor moveWithCells="1">
                  <from>
                    <xdr:col>9</xdr:col>
                    <xdr:colOff>0</xdr:colOff>
                    <xdr:row>241</xdr:row>
                    <xdr:rowOff>0</xdr:rowOff>
                  </from>
                  <to>
                    <xdr:col>10</xdr:col>
                    <xdr:colOff>0</xdr:colOff>
                    <xdr:row>241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250" name="Drop Down 369">
              <controlPr defaultSize="0" autoLine="0" autoPict="0">
                <anchor moveWithCells="1">
                  <from>
                    <xdr:col>9</xdr:col>
                    <xdr:colOff>0</xdr:colOff>
                    <xdr:row>247</xdr:row>
                    <xdr:rowOff>0</xdr:rowOff>
                  </from>
                  <to>
                    <xdr:col>10</xdr:col>
                    <xdr:colOff>0</xdr:colOff>
                    <xdr:row>247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251" name="Drop Down 370">
              <controlPr defaultSize="0" autoLine="0" autoPict="0">
                <anchor moveWithCells="1">
                  <from>
                    <xdr:col>9</xdr:col>
                    <xdr:colOff>0</xdr:colOff>
                    <xdr:row>253</xdr:row>
                    <xdr:rowOff>0</xdr:rowOff>
                  </from>
                  <to>
                    <xdr:col>10</xdr:col>
                    <xdr:colOff>0</xdr:colOff>
                    <xdr:row>253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252" name="Drop Down 371">
              <controlPr defaultSize="0" autoLine="0" autoPict="0">
                <anchor moveWithCells="1">
                  <from>
                    <xdr:col>9</xdr:col>
                    <xdr:colOff>0</xdr:colOff>
                    <xdr:row>259</xdr:row>
                    <xdr:rowOff>0</xdr:rowOff>
                  </from>
                  <to>
                    <xdr:col>10</xdr:col>
                    <xdr:colOff>0</xdr:colOff>
                    <xdr:row>259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253" name="Drop Down 387">
              <controlPr defaultSize="0" autoLine="0" autoPict="0">
                <anchor moveWithCells="1">
                  <from>
                    <xdr:col>9</xdr:col>
                    <xdr:colOff>0</xdr:colOff>
                    <xdr:row>16</xdr:row>
                    <xdr:rowOff>12700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254" name="Drop Down 388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12700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255" name="Drop Down 389">
              <controlPr defaultSize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9</xdr:col>
                    <xdr:colOff>965200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256" name="Drop Down 390">
              <controlPr defaultSize="0" autoLine="0" autoPict="0">
                <anchor moveWithCells="1">
                  <from>
                    <xdr:col>9</xdr:col>
                    <xdr:colOff>1003300</xdr:colOff>
                    <xdr:row>14</xdr:row>
                    <xdr:rowOff>0</xdr:rowOff>
                  </from>
                  <to>
                    <xdr:col>10</xdr:col>
                    <xdr:colOff>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257" name="Drop Down 391">
              <controlPr defaultSize="0" autoLine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258" name="Drop Down 392">
              <controlPr defaultSize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259" name="Drop Down 400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12700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46"/>
  <sheetViews>
    <sheetView showGridLines="0" showRowColHeaders="0" workbookViewId="0">
      <selection activeCell="A8" sqref="A8:E9"/>
    </sheetView>
  </sheetViews>
  <sheetFormatPr baseColWidth="10" defaultColWidth="12.83203125" defaultRowHeight="20" customHeight="1"/>
  <cols>
    <col min="1" max="1" width="7.33203125" style="80" customWidth="1"/>
    <col min="2" max="2" width="18.83203125" style="80" customWidth="1"/>
    <col min="3" max="3" width="15.1640625" style="80" customWidth="1"/>
    <col min="4" max="4" width="12.83203125" style="80"/>
    <col min="5" max="5" width="25" style="80" customWidth="1"/>
    <col min="6" max="9" width="12.83203125" style="186"/>
    <col min="10" max="10" width="19" style="186" customWidth="1"/>
    <col min="11" max="11" width="12.83203125" style="186"/>
    <col min="12" max="16384" width="12.83203125" style="80"/>
  </cols>
  <sheetData>
    <row r="1" spans="1:56" ht="20" customHeight="1">
      <c r="A1" s="382" t="s">
        <v>130</v>
      </c>
      <c r="B1" s="382"/>
      <c r="C1" s="382"/>
      <c r="D1" s="382"/>
      <c r="E1" s="383"/>
      <c r="F1" s="212" t="str">
        <f>CHOOSE(F20,"",F21,F22,F23,F24,F25,F26,F27,F28,F29,F30,F31,F32,F33,F34,F35,F36,F37)</f>
        <v/>
      </c>
      <c r="G1" s="212" t="str">
        <f>CHOOSE(G15,"",G16,G17,G18,G19,G20,G21,G22,G23,G24,G25,G26,G27)</f>
        <v/>
      </c>
      <c r="H1" s="173" t="str">
        <f>CHOOSE(H7,"","",H8,H9,H10)</f>
        <v/>
      </c>
      <c r="I1" s="173" t="str">
        <f>CHOOSE(I13,"","",I14,I15,I16,I17,I18,I19,I20,I21,I22)</f>
        <v/>
      </c>
      <c r="J1" s="78" t="str">
        <f>CONCATENATE(C3," ",C4)</f>
        <v xml:space="preserve"> </v>
      </c>
      <c r="K1" s="78" t="s">
        <v>700</v>
      </c>
    </row>
    <row r="2" spans="1:56" ht="20" customHeight="1">
      <c r="A2" s="371" t="s">
        <v>131</v>
      </c>
      <c r="B2" s="372"/>
      <c r="C2" s="373"/>
      <c r="D2" s="373"/>
      <c r="E2" s="374"/>
      <c r="F2" s="213" t="s">
        <v>744</v>
      </c>
      <c r="G2" s="212" t="s">
        <v>744</v>
      </c>
      <c r="H2" s="173" t="s">
        <v>742</v>
      </c>
      <c r="I2" s="173" t="s">
        <v>743</v>
      </c>
      <c r="J2" s="78" t="str">
        <f>IF(C5&lt;&gt;"",C5,"")</f>
        <v/>
      </c>
      <c r="K2" s="78" t="s">
        <v>682</v>
      </c>
    </row>
    <row r="3" spans="1:56" ht="20" customHeight="1">
      <c r="A3" s="169" t="s">
        <v>796</v>
      </c>
      <c r="B3" s="174" t="s">
        <v>797</v>
      </c>
      <c r="C3" s="384"/>
      <c r="D3" s="385"/>
      <c r="E3" s="386"/>
      <c r="F3" s="213" t="s">
        <v>15</v>
      </c>
      <c r="G3" s="212">
        <v>1</v>
      </c>
      <c r="H3" s="176">
        <v>0</v>
      </c>
      <c r="I3" s="176">
        <v>0</v>
      </c>
      <c r="J3" s="78" t="str">
        <f>CONCATENATE(F1,G1,H1,I1)</f>
        <v/>
      </c>
      <c r="K3" s="78" t="s">
        <v>701</v>
      </c>
    </row>
    <row r="4" spans="1:56" ht="20" customHeight="1">
      <c r="A4" s="387" t="s">
        <v>795</v>
      </c>
      <c r="B4" s="184" t="s">
        <v>797</v>
      </c>
      <c r="C4" s="389"/>
      <c r="D4" s="390"/>
      <c r="E4" s="391"/>
      <c r="F4" s="213" t="s">
        <v>16</v>
      </c>
      <c r="G4" s="212">
        <v>2</v>
      </c>
      <c r="H4" s="176">
        <v>1</v>
      </c>
      <c r="I4" s="176">
        <v>1</v>
      </c>
      <c r="J4" s="78"/>
      <c r="K4" s="78"/>
    </row>
    <row r="5" spans="1:56" ht="20" customHeight="1">
      <c r="A5" s="388"/>
      <c r="B5" s="174" t="s">
        <v>610</v>
      </c>
      <c r="C5" s="384"/>
      <c r="D5" s="385"/>
      <c r="E5" s="392"/>
      <c r="F5" s="213" t="s">
        <v>17</v>
      </c>
      <c r="G5" s="212">
        <v>3</v>
      </c>
      <c r="H5" s="176">
        <v>2</v>
      </c>
      <c r="I5" s="176">
        <v>2</v>
      </c>
      <c r="J5" s="78"/>
      <c r="K5" s="78"/>
    </row>
    <row r="6" spans="1:56" ht="20" customHeight="1">
      <c r="A6" s="371" t="s">
        <v>142</v>
      </c>
      <c r="B6" s="372"/>
      <c r="C6" s="373"/>
      <c r="D6" s="373"/>
      <c r="E6" s="374"/>
      <c r="F6" s="213" t="s">
        <v>18</v>
      </c>
      <c r="G6" s="212">
        <v>4</v>
      </c>
      <c r="H6" s="176">
        <v>3</v>
      </c>
      <c r="I6" s="176">
        <v>3</v>
      </c>
      <c r="J6" s="78"/>
      <c r="K6" s="78"/>
    </row>
    <row r="7" spans="1:56" ht="20" customHeight="1">
      <c r="A7" s="375" t="s">
        <v>279</v>
      </c>
      <c r="B7" s="376"/>
      <c r="C7" s="187" t="s">
        <v>138</v>
      </c>
      <c r="D7" s="188" t="s">
        <v>740</v>
      </c>
      <c r="E7" s="189" t="s">
        <v>424</v>
      </c>
      <c r="F7" s="213" t="s">
        <v>19</v>
      </c>
      <c r="G7" s="212">
        <v>5</v>
      </c>
      <c r="H7" s="175">
        <v>1</v>
      </c>
      <c r="I7" s="176">
        <v>4</v>
      </c>
      <c r="J7" s="78"/>
      <c r="K7" s="78"/>
    </row>
    <row r="8" spans="1:56" ht="20" customHeight="1">
      <c r="A8" s="377" t="s">
        <v>93</v>
      </c>
      <c r="B8" s="378"/>
      <c r="C8" s="378"/>
      <c r="D8" s="378"/>
      <c r="E8" s="379"/>
      <c r="F8" s="213" t="s">
        <v>20</v>
      </c>
      <c r="G8" s="212">
        <v>6</v>
      </c>
      <c r="H8" s="173" t="s">
        <v>186</v>
      </c>
      <c r="I8" s="176">
        <v>5</v>
      </c>
      <c r="J8" s="78"/>
      <c r="K8" s="78"/>
    </row>
    <row r="9" spans="1:56" ht="20" customHeight="1">
      <c r="A9" s="380"/>
      <c r="B9" s="380"/>
      <c r="C9" s="380"/>
      <c r="D9" s="380"/>
      <c r="E9" s="381"/>
      <c r="F9" s="213" t="s">
        <v>21</v>
      </c>
      <c r="G9" s="212">
        <v>7</v>
      </c>
      <c r="H9" s="173" t="s">
        <v>164</v>
      </c>
      <c r="I9" s="176">
        <v>6</v>
      </c>
      <c r="J9" s="78"/>
      <c r="K9" s="78"/>
    </row>
    <row r="10" spans="1:56" s="186" customFormat="1" ht="20" customHeight="1">
      <c r="A10" s="78"/>
      <c r="B10" s="78"/>
      <c r="C10" s="78"/>
      <c r="D10" s="78"/>
      <c r="E10" s="78"/>
      <c r="F10" s="213" t="s">
        <v>22</v>
      </c>
      <c r="G10" s="212">
        <v>8</v>
      </c>
      <c r="H10" s="173" t="s">
        <v>166</v>
      </c>
      <c r="I10" s="176">
        <v>7</v>
      </c>
      <c r="J10" s="78"/>
      <c r="K10" s="78"/>
    </row>
    <row r="11" spans="1:56" s="186" customFormat="1" ht="20" customHeight="1">
      <c r="A11" s="78" t="str">
        <f>IF(AND(DATA!$CA$89&gt;1,C3=""),C11,"")</f>
        <v/>
      </c>
      <c r="B11" s="78"/>
      <c r="C11" s="177" t="s">
        <v>699</v>
      </c>
      <c r="D11" s="78" t="s">
        <v>745</v>
      </c>
      <c r="E11" s="78"/>
      <c r="F11" s="213" t="s">
        <v>23</v>
      </c>
      <c r="G11" s="212">
        <v>9</v>
      </c>
      <c r="H11" s="173"/>
      <c r="I11" s="176">
        <v>8</v>
      </c>
      <c r="J11" s="78"/>
      <c r="K11" s="78"/>
    </row>
    <row r="12" spans="1:56" s="186" customFormat="1" ht="20" customHeight="1">
      <c r="A12" s="78" t="str">
        <f>IF(AND(DATA!$CA$89&gt;1,C4=""),C12,"")</f>
        <v/>
      </c>
      <c r="B12" s="78"/>
      <c r="C12" s="177" t="s">
        <v>643</v>
      </c>
      <c r="D12" s="78" t="s">
        <v>799</v>
      </c>
      <c r="E12" s="78"/>
      <c r="F12" s="213" t="s">
        <v>24</v>
      </c>
      <c r="G12" s="212">
        <v>10</v>
      </c>
      <c r="H12" s="173"/>
      <c r="I12" s="176">
        <v>9</v>
      </c>
      <c r="J12" s="78"/>
      <c r="K12" s="78"/>
    </row>
    <row r="13" spans="1:56" s="186" customFormat="1" ht="20" customHeight="1">
      <c r="A13" s="78" t="str">
        <f>IF(AND(DATA!$CA$89&gt;1,C5=""),C13,"")</f>
        <v/>
      </c>
      <c r="B13" s="78"/>
      <c r="C13" s="177" t="s">
        <v>790</v>
      </c>
      <c r="D13" s="78" t="s">
        <v>798</v>
      </c>
      <c r="E13" s="78"/>
      <c r="F13" s="213" t="s">
        <v>25</v>
      </c>
      <c r="G13" s="212">
        <v>11</v>
      </c>
      <c r="H13" s="173"/>
      <c r="I13" s="175">
        <v>1</v>
      </c>
      <c r="J13" s="78"/>
      <c r="K13" s="78"/>
    </row>
    <row r="14" spans="1:56" s="186" customFormat="1" ht="20" customHeight="1">
      <c r="A14" s="78" t="str">
        <f>IF(AND(DATA!$CA$89&gt;1,F20=1),C14,"")</f>
        <v/>
      </c>
      <c r="B14" s="78"/>
      <c r="C14" s="177" t="s">
        <v>791</v>
      </c>
      <c r="D14" s="78" t="s">
        <v>729</v>
      </c>
      <c r="E14" s="78"/>
      <c r="F14" s="213" t="s">
        <v>26</v>
      </c>
      <c r="G14" s="212">
        <v>12</v>
      </c>
      <c r="H14" s="173"/>
      <c r="I14" s="173" t="s">
        <v>51</v>
      </c>
      <c r="J14" s="78"/>
      <c r="K14" s="78"/>
    </row>
    <row r="15" spans="1:56" s="186" customFormat="1" ht="20" customHeight="1">
      <c r="A15" s="78" t="str">
        <f>IF(AND(DATA!$CA$89&gt;1,G15=1),C15,"")</f>
        <v/>
      </c>
      <c r="B15" s="78"/>
      <c r="C15" s="177" t="s">
        <v>681</v>
      </c>
      <c r="D15" s="78" t="s">
        <v>730</v>
      </c>
      <c r="E15" s="78"/>
      <c r="F15" s="213" t="s">
        <v>1298</v>
      </c>
      <c r="G15" s="214">
        <v>1</v>
      </c>
      <c r="H15" s="173"/>
      <c r="I15" s="173" t="s">
        <v>52</v>
      </c>
      <c r="J15" s="78"/>
      <c r="K15" s="78"/>
      <c r="BD15" s="186">
        <v>1</v>
      </c>
    </row>
    <row r="16" spans="1:56" s="186" customFormat="1" ht="20" customHeight="1">
      <c r="A16" s="78" t="str">
        <f>IF(AND(DATA!$CA$89&gt;1,I13=1),C16,"")</f>
        <v/>
      </c>
      <c r="B16" s="78"/>
      <c r="C16" s="177" t="s">
        <v>794</v>
      </c>
      <c r="D16" s="78" t="s">
        <v>731</v>
      </c>
      <c r="E16" s="78"/>
      <c r="F16" s="213" t="s">
        <v>1299</v>
      </c>
      <c r="G16" s="212" t="s">
        <v>139</v>
      </c>
      <c r="H16" s="173"/>
      <c r="I16" s="173" t="s">
        <v>53</v>
      </c>
      <c r="J16" s="78"/>
      <c r="K16" s="78"/>
    </row>
    <row r="17" spans="1:9" s="186" customFormat="1" ht="20" customHeight="1">
      <c r="A17" s="78"/>
      <c r="B17" s="78"/>
      <c r="C17" s="78"/>
      <c r="D17" s="78"/>
      <c r="E17" s="78"/>
      <c r="F17" s="213" t="s">
        <v>1300</v>
      </c>
      <c r="G17" s="212" t="s">
        <v>140</v>
      </c>
      <c r="H17" s="173"/>
      <c r="I17" s="173" t="s">
        <v>54</v>
      </c>
    </row>
    <row r="18" spans="1:9" s="186" customFormat="1" ht="20" customHeight="1">
      <c r="A18" s="78"/>
      <c r="B18" s="78"/>
      <c r="C18" s="78"/>
      <c r="D18" s="78"/>
      <c r="E18" s="78"/>
      <c r="F18" s="213" t="s">
        <v>1301</v>
      </c>
      <c r="G18" s="212" t="s">
        <v>141</v>
      </c>
      <c r="H18" s="173"/>
      <c r="I18" s="173" t="s">
        <v>55</v>
      </c>
    </row>
    <row r="19" spans="1:9" s="186" customFormat="1" ht="20" customHeight="1">
      <c r="A19" s="78"/>
      <c r="B19" s="78"/>
      <c r="C19" s="78"/>
      <c r="D19" s="78"/>
      <c r="E19" s="78"/>
      <c r="F19" s="213" t="s">
        <v>1302</v>
      </c>
      <c r="G19" s="212" t="s">
        <v>143</v>
      </c>
      <c r="H19" s="173"/>
      <c r="I19" s="173" t="s">
        <v>56</v>
      </c>
    </row>
    <row r="20" spans="1:9" s="186" customFormat="1" ht="20" customHeight="1">
      <c r="A20" s="78"/>
      <c r="B20" s="78"/>
      <c r="C20" s="78"/>
      <c r="D20" s="78"/>
      <c r="E20" s="78"/>
      <c r="F20" s="214">
        <v>1</v>
      </c>
      <c r="G20" s="212" t="s">
        <v>280</v>
      </c>
      <c r="H20" s="173"/>
      <c r="I20" s="173" t="s">
        <v>57</v>
      </c>
    </row>
    <row r="21" spans="1:9" s="186" customFormat="1" ht="20" customHeight="1">
      <c r="A21" s="78"/>
      <c r="B21" s="78"/>
      <c r="C21" s="78"/>
      <c r="D21" s="78"/>
      <c r="E21" s="78"/>
      <c r="F21" s="213" t="s">
        <v>27</v>
      </c>
      <c r="G21" s="212" t="s">
        <v>281</v>
      </c>
      <c r="H21" s="173"/>
      <c r="I21" s="173" t="s">
        <v>58</v>
      </c>
    </row>
    <row r="22" spans="1:9" s="186" customFormat="1" ht="20" customHeight="1">
      <c r="A22" s="78"/>
      <c r="B22" s="78"/>
      <c r="C22" s="78"/>
      <c r="D22" s="78"/>
      <c r="E22" s="78"/>
      <c r="F22" s="213" t="s">
        <v>28</v>
      </c>
      <c r="G22" s="212" t="s">
        <v>187</v>
      </c>
      <c r="H22" s="173"/>
      <c r="I22" s="173" t="s">
        <v>59</v>
      </c>
    </row>
    <row r="23" spans="1:9" s="186" customFormat="1" ht="20" customHeight="1">
      <c r="A23" s="78"/>
      <c r="B23" s="78"/>
      <c r="C23" s="78"/>
      <c r="D23" s="78"/>
      <c r="E23" s="78"/>
      <c r="F23" s="213" t="s">
        <v>29</v>
      </c>
      <c r="G23" s="212" t="s">
        <v>165</v>
      </c>
      <c r="H23" s="173"/>
      <c r="I23" s="173"/>
    </row>
    <row r="24" spans="1:9" s="186" customFormat="1" ht="20" customHeight="1">
      <c r="A24" s="78"/>
      <c r="B24" s="78"/>
      <c r="C24" s="78"/>
      <c r="D24" s="78"/>
      <c r="E24" s="78"/>
      <c r="F24" s="213" t="s">
        <v>30</v>
      </c>
      <c r="G24" s="212" t="s">
        <v>167</v>
      </c>
      <c r="H24" s="173"/>
      <c r="I24" s="173"/>
    </row>
    <row r="25" spans="1:9" s="186" customFormat="1" ht="20" customHeight="1">
      <c r="A25" s="78"/>
      <c r="B25" s="78"/>
      <c r="C25" s="78"/>
      <c r="D25" s="78"/>
      <c r="E25" s="78"/>
      <c r="F25" s="213" t="s">
        <v>31</v>
      </c>
      <c r="G25" s="212" t="s">
        <v>5</v>
      </c>
      <c r="H25" s="173"/>
      <c r="I25" s="173"/>
    </row>
    <row r="26" spans="1:9" s="186" customFormat="1" ht="20" customHeight="1">
      <c r="A26" s="78"/>
      <c r="B26" s="78"/>
      <c r="C26" s="78"/>
      <c r="D26" s="78"/>
      <c r="E26" s="78"/>
      <c r="F26" s="213" t="s">
        <v>32</v>
      </c>
      <c r="G26" s="212" t="s">
        <v>6</v>
      </c>
      <c r="H26" s="173"/>
      <c r="I26" s="173"/>
    </row>
    <row r="27" spans="1:9" s="186" customFormat="1" ht="20" customHeight="1">
      <c r="A27" s="78"/>
      <c r="B27" s="78"/>
      <c r="C27" s="78"/>
      <c r="D27" s="78"/>
      <c r="E27" s="78"/>
      <c r="F27" s="213" t="s">
        <v>33</v>
      </c>
      <c r="G27" s="212" t="s">
        <v>7</v>
      </c>
      <c r="H27" s="173"/>
      <c r="I27" s="173"/>
    </row>
    <row r="28" spans="1:9" s="186" customFormat="1" ht="20" customHeight="1">
      <c r="A28" s="78"/>
      <c r="B28" s="78"/>
      <c r="C28" s="78"/>
      <c r="D28" s="78"/>
      <c r="E28" s="78"/>
      <c r="F28" s="213" t="s">
        <v>34</v>
      </c>
      <c r="G28" s="212"/>
      <c r="H28" s="173"/>
      <c r="I28" s="173"/>
    </row>
    <row r="29" spans="1:9" s="186" customFormat="1" ht="20" customHeight="1">
      <c r="A29" s="78"/>
      <c r="B29" s="78"/>
      <c r="C29" s="78"/>
      <c r="D29" s="78"/>
      <c r="E29" s="78"/>
      <c r="F29" s="213" t="s">
        <v>35</v>
      </c>
      <c r="G29" s="212"/>
      <c r="H29" s="173"/>
      <c r="I29" s="173"/>
    </row>
    <row r="30" spans="1:9" s="186" customFormat="1" ht="20" customHeight="1">
      <c r="A30" s="78"/>
      <c r="B30" s="78"/>
      <c r="C30" s="78"/>
      <c r="D30" s="78"/>
      <c r="E30" s="78"/>
      <c r="F30" s="213" t="s">
        <v>36</v>
      </c>
      <c r="G30" s="212"/>
      <c r="H30" s="173"/>
      <c r="I30" s="173"/>
    </row>
    <row r="31" spans="1:9" s="186" customFormat="1" ht="20" customHeight="1">
      <c r="A31" s="78"/>
      <c r="B31" s="78"/>
      <c r="C31" s="78"/>
      <c r="D31" s="78"/>
      <c r="E31" s="78"/>
      <c r="F31" s="213" t="s">
        <v>37</v>
      </c>
      <c r="G31" s="212"/>
      <c r="H31" s="173"/>
      <c r="I31" s="173"/>
    </row>
    <row r="32" spans="1:9" s="186" customFormat="1" ht="20" customHeight="1">
      <c r="A32" s="78"/>
      <c r="B32" s="78"/>
      <c r="C32" s="78"/>
      <c r="D32" s="78"/>
      <c r="E32" s="78"/>
      <c r="F32" s="213" t="s">
        <v>38</v>
      </c>
      <c r="G32" s="212"/>
      <c r="H32" s="173"/>
      <c r="I32" s="173"/>
    </row>
    <row r="33" spans="1:9" s="186" customFormat="1" ht="20" customHeight="1">
      <c r="A33" s="78"/>
      <c r="B33" s="78"/>
      <c r="C33" s="78"/>
      <c r="D33" s="78"/>
      <c r="E33" s="78"/>
      <c r="F33" s="213" t="s">
        <v>1303</v>
      </c>
      <c r="G33" s="212"/>
      <c r="H33" s="173"/>
      <c r="I33" s="173"/>
    </row>
    <row r="34" spans="1:9" s="186" customFormat="1" ht="20" customHeight="1">
      <c r="A34" s="78"/>
      <c r="B34" s="78"/>
      <c r="C34" s="78"/>
      <c r="D34" s="78"/>
      <c r="E34" s="78"/>
      <c r="F34" s="213" t="s">
        <v>1304</v>
      </c>
      <c r="G34" s="212"/>
      <c r="H34" s="173"/>
      <c r="I34" s="173"/>
    </row>
    <row r="35" spans="1:9" s="186" customFormat="1" ht="20" customHeight="1">
      <c r="A35" s="78"/>
      <c r="B35" s="78"/>
      <c r="C35" s="78"/>
      <c r="D35" s="78"/>
      <c r="E35" s="78"/>
      <c r="F35" s="213" t="s">
        <v>1305</v>
      </c>
      <c r="G35" s="212"/>
      <c r="H35" s="173"/>
      <c r="I35" s="173"/>
    </row>
    <row r="36" spans="1:9" s="186" customFormat="1" ht="20" customHeight="1">
      <c r="A36" s="78"/>
      <c r="B36" s="78"/>
      <c r="C36" s="78"/>
      <c r="D36" s="78"/>
      <c r="E36" s="78"/>
      <c r="F36" s="213" t="s">
        <v>1306</v>
      </c>
      <c r="G36" s="212"/>
      <c r="H36" s="173"/>
      <c r="I36" s="173"/>
    </row>
    <row r="37" spans="1:9" s="186" customFormat="1" ht="20" customHeight="1">
      <c r="A37" s="78"/>
      <c r="B37" s="78"/>
      <c r="C37" s="78"/>
      <c r="D37" s="78"/>
      <c r="E37" s="78"/>
      <c r="F37" s="213" t="s">
        <v>1307</v>
      </c>
      <c r="G37" s="212"/>
      <c r="H37" s="173"/>
      <c r="I37" s="173"/>
    </row>
    <row r="38" spans="1:9" s="186" customFormat="1" ht="20" customHeight="1">
      <c r="A38" s="78"/>
      <c r="B38" s="78"/>
      <c r="C38" s="78"/>
      <c r="D38" s="78"/>
      <c r="E38" s="78"/>
      <c r="F38" s="212"/>
      <c r="G38" s="212"/>
      <c r="H38" s="173"/>
      <c r="I38" s="173"/>
    </row>
    <row r="39" spans="1:9" s="186" customFormat="1" ht="20" customHeight="1">
      <c r="F39" s="211"/>
      <c r="G39" s="211"/>
    </row>
    <row r="40" spans="1:9" s="186" customFormat="1" ht="20" customHeight="1">
      <c r="F40" s="211"/>
      <c r="G40" s="211"/>
    </row>
    <row r="41" spans="1:9" s="186" customFormat="1" ht="20" customHeight="1">
      <c r="F41" s="208"/>
      <c r="G41" s="208"/>
    </row>
    <row r="42" spans="1:9" s="186" customFormat="1" ht="20" customHeight="1">
      <c r="F42" s="208"/>
      <c r="G42" s="208"/>
    </row>
    <row r="43" spans="1:9" s="186" customFormat="1" ht="20" customHeight="1">
      <c r="F43" s="208"/>
      <c r="G43" s="208"/>
    </row>
    <row r="44" spans="1:9" s="186" customFormat="1" ht="20" customHeight="1">
      <c r="F44" s="208"/>
      <c r="G44" s="208"/>
    </row>
    <row r="45" spans="1:9" ht="20" customHeight="1">
      <c r="F45" s="208"/>
      <c r="G45" s="208"/>
    </row>
    <row r="46" spans="1:9" ht="20" customHeight="1">
      <c r="F46" s="208"/>
      <c r="G46" s="208"/>
    </row>
  </sheetData>
  <sheetProtection algorithmName="SHA-512" hashValue="SeTIxR8hWXDXodtWRc/lldIwHGjp5KIeZRM3BPFQ8xuMXXqYeYlIkgGDWg+aBfAqef9RV+HnW0hUjyE0Dg5Hag==" saltValue="1yBfAEI+vLeT7x9h4UPs0w==" spinCount="100000" sheet="1" objects="1" scenarios="1"/>
  <mergeCells count="9">
    <mergeCell ref="A6:E6"/>
    <mergeCell ref="A7:B7"/>
    <mergeCell ref="A8:E9"/>
    <mergeCell ref="A1:E1"/>
    <mergeCell ref="A2:E2"/>
    <mergeCell ref="C3:E3"/>
    <mergeCell ref="A4:A5"/>
    <mergeCell ref="C4:E4"/>
    <mergeCell ref="C5:E5"/>
  </mergeCells>
  <phoneticPr fontId="36"/>
  <hyperlinks>
    <hyperlink ref="A8" location="INPUT!A1" display="戻る" xr:uid="{00000000-0004-0000-0200-000000000000}"/>
    <hyperlink ref="C8" location="INPUT!A1" display="INPUT!A1" xr:uid="{00000000-0004-0000-0200-000001000000}"/>
    <hyperlink ref="E8" location="INPUT!A1" display="INPUT!A1" xr:uid="{00000000-0004-0000-0200-000002000000}"/>
    <hyperlink ref="A9" location="INPUT!A1" display="INPUT!A1" xr:uid="{00000000-0004-0000-0200-000003000000}"/>
    <hyperlink ref="C9" location="INPUT!A1" display="INPUT!A1" xr:uid="{00000000-0004-0000-0200-000004000000}"/>
    <hyperlink ref="E9" location="INPUT!A1" display="INPUT!A1" xr:uid="{00000000-0004-0000-0200-000005000000}"/>
    <hyperlink ref="B8" location="INPUT!A1" display="INPUT!A1" xr:uid="{00000000-0004-0000-0200-000006000000}"/>
    <hyperlink ref="D8" location="INPUT!A1" display="INPUT!A1" xr:uid="{00000000-0004-0000-0200-000007000000}"/>
    <hyperlink ref="B9" location="INPUT!A1" display="INPUT!A1" xr:uid="{00000000-0004-0000-0200-000008000000}"/>
    <hyperlink ref="D9" location="INPUT!A1" display="INPUT!A1" xr:uid="{00000000-0004-0000-0200-000009000000}"/>
  </hyperlinks>
  <pageMargins left="0.75" right="0.75" top="1" bottom="1" header="0.51200000000000001" footer="0.51200000000000001"/>
  <pageSetup paperSize="10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Drop Down 1">
              <controlPr defaultSize="0" autoLine="0" autoPict="0">
                <anchor moveWithCells="1">
                  <from>
                    <xdr:col>4</xdr:col>
                    <xdr:colOff>850900</xdr:colOff>
                    <xdr:row>6</xdr:row>
                    <xdr:rowOff>0</xdr:rowOff>
                  </from>
                  <to>
                    <xdr:col>4</xdr:col>
                    <xdr:colOff>1651000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698500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Drop Down 3">
              <controlPr defaultSize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863600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Drop Down 4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4</xdr:col>
                    <xdr:colOff>838200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showGridLines="0" showRowColHeaders="0" workbookViewId="0">
      <selection activeCell="A11" sqref="A11:C12"/>
    </sheetView>
  </sheetViews>
  <sheetFormatPr baseColWidth="10" defaultRowHeight="19" customHeight="1"/>
  <cols>
    <col min="1" max="1" width="19.83203125" customWidth="1"/>
    <col min="2" max="2" width="23.6640625" customWidth="1"/>
    <col min="3" max="3" width="20.83203125" customWidth="1"/>
    <col min="4" max="256" width="12.83203125" customWidth="1"/>
  </cols>
  <sheetData>
    <row r="1" spans="1:10" ht="19" customHeight="1">
      <c r="A1" s="193" t="s">
        <v>497</v>
      </c>
      <c r="B1" s="11"/>
      <c r="C1" s="11"/>
      <c r="D1" s="173"/>
      <c r="E1" s="173"/>
      <c r="F1" s="173"/>
      <c r="G1" s="173"/>
      <c r="H1" s="185"/>
      <c r="I1" s="185"/>
      <c r="J1" s="185"/>
    </row>
    <row r="2" spans="1:10" ht="19" customHeight="1">
      <c r="A2" s="193" t="s">
        <v>571</v>
      </c>
      <c r="B2" s="11"/>
      <c r="C2" s="11"/>
      <c r="D2" s="212"/>
      <c r="E2" s="212"/>
      <c r="F2" s="212"/>
      <c r="G2" s="173"/>
      <c r="H2" s="185"/>
      <c r="I2" s="185"/>
      <c r="J2" s="185"/>
    </row>
    <row r="3" spans="1:10" ht="19" customHeight="1" thickBot="1">
      <c r="A3" s="11"/>
      <c r="B3" s="11"/>
      <c r="C3" s="11"/>
      <c r="D3" s="216"/>
      <c r="E3" s="212"/>
      <c r="F3" s="212"/>
      <c r="G3" s="173"/>
      <c r="H3" s="185"/>
      <c r="I3" s="185"/>
      <c r="J3" s="185"/>
    </row>
    <row r="4" spans="1:10" ht="19" customHeight="1">
      <c r="A4" s="398" t="s">
        <v>520</v>
      </c>
      <c r="B4" s="399"/>
      <c r="C4" s="400"/>
      <c r="D4" s="216" t="str">
        <f>CHOOSE(D11,"未選択",D6,D7,C8)</f>
        <v>未選択</v>
      </c>
      <c r="E4" s="212" t="str">
        <f>CHOOSE(E23,"未選択",E6,E7,E8,E9,E10,E11,E12,E13,E14,E15,E16,E17,E18,E19,E20,E21,E22)</f>
        <v>未選択</v>
      </c>
      <c r="F4" s="212" t="str">
        <f>CHOOSE(F18,"未選択",F6,F7,F8,F9,F10,F11,F12,F13,F14,F15,F16,F17)</f>
        <v>未選択</v>
      </c>
      <c r="G4" s="173" t="str">
        <f>IF(OR(INPUT!M24=9,B5&lt;&gt;"",B6&lt;&gt;"",B7&lt;&gt;"",D11&gt;1,E23&gt;1,F18&gt;1,B10&lt;&gt;""),CONCATENATE(A5,B5,A6,B6,A7,B7,A8,D4,A9,E4,F4,A10,B10),"")</f>
        <v/>
      </c>
      <c r="H4" s="206" t="s">
        <v>1152</v>
      </c>
      <c r="I4" s="206" t="str">
        <f>IF(OR(INPUT!M24=9,B5&lt;&gt;"",B6&lt;&gt;"",B7&lt;&gt;"",D11&gt;1,E23&gt;1,F18&gt;1,B10&lt;&gt;""),CONCATENATE(A5,B5,A6,B6,A7,B7,A8,D4,A9,E4,F4,A10,B10),"")</f>
        <v/>
      </c>
      <c r="J4" s="185"/>
    </row>
    <row r="5" spans="1:10" ht="19" customHeight="1">
      <c r="A5" s="194" t="s">
        <v>331</v>
      </c>
      <c r="B5" s="401"/>
      <c r="C5" s="402"/>
      <c r="D5" s="216" t="s">
        <v>498</v>
      </c>
      <c r="E5" s="212" t="s">
        <v>526</v>
      </c>
      <c r="F5" s="212" t="s">
        <v>527</v>
      </c>
      <c r="G5" s="173"/>
      <c r="H5" s="185"/>
      <c r="I5" s="185"/>
      <c r="J5" s="185"/>
    </row>
    <row r="6" spans="1:10" ht="19" customHeight="1">
      <c r="A6" s="194" t="s">
        <v>332</v>
      </c>
      <c r="B6" s="401"/>
      <c r="C6" s="402"/>
      <c r="D6" s="216" t="s">
        <v>533</v>
      </c>
      <c r="E6" s="212" t="s">
        <v>1133</v>
      </c>
      <c r="F6" s="212" t="s">
        <v>646</v>
      </c>
      <c r="G6" s="173"/>
      <c r="H6" s="185"/>
      <c r="I6" s="185"/>
      <c r="J6" s="185"/>
    </row>
    <row r="7" spans="1:10" ht="19" customHeight="1">
      <c r="A7" s="194" t="s">
        <v>364</v>
      </c>
      <c r="B7" s="403"/>
      <c r="C7" s="404"/>
      <c r="D7" s="216" t="s">
        <v>100</v>
      </c>
      <c r="E7" s="212" t="s">
        <v>1134</v>
      </c>
      <c r="F7" s="212" t="s">
        <v>764</v>
      </c>
      <c r="G7" s="173"/>
      <c r="H7" s="185"/>
      <c r="I7" s="185"/>
      <c r="J7" s="185"/>
    </row>
    <row r="8" spans="1:10" ht="19" customHeight="1">
      <c r="A8" s="195" t="s">
        <v>429</v>
      </c>
      <c r="B8" s="155"/>
      <c r="C8" s="196"/>
      <c r="D8" s="216" t="s">
        <v>339</v>
      </c>
      <c r="E8" s="212" t="s">
        <v>1135</v>
      </c>
      <c r="F8" s="212" t="s">
        <v>765</v>
      </c>
      <c r="G8" s="173"/>
      <c r="H8" s="185"/>
      <c r="I8" s="185"/>
      <c r="J8" s="185"/>
    </row>
    <row r="9" spans="1:10" ht="19" customHeight="1">
      <c r="A9" s="195" t="s">
        <v>302</v>
      </c>
      <c r="B9" s="156"/>
      <c r="C9" s="197"/>
      <c r="D9" s="216"/>
      <c r="E9" s="212" t="s">
        <v>1136</v>
      </c>
      <c r="F9" s="212" t="s">
        <v>793</v>
      </c>
      <c r="G9" s="173"/>
      <c r="H9" s="185"/>
      <c r="I9" s="185"/>
      <c r="J9" s="185"/>
    </row>
    <row r="10" spans="1:10" ht="19" customHeight="1">
      <c r="A10" s="195" t="s">
        <v>365</v>
      </c>
      <c r="B10" s="401"/>
      <c r="C10" s="405"/>
      <c r="D10" s="216"/>
      <c r="E10" s="212" t="s">
        <v>1137</v>
      </c>
      <c r="F10" s="212" t="s">
        <v>647</v>
      </c>
      <c r="G10" s="173"/>
      <c r="H10" s="185"/>
      <c r="I10" s="185"/>
      <c r="J10" s="185"/>
    </row>
    <row r="11" spans="1:10" ht="19" customHeight="1">
      <c r="A11" s="393" t="s">
        <v>216</v>
      </c>
      <c r="B11" s="378"/>
      <c r="C11" s="394"/>
      <c r="D11" s="217">
        <v>1</v>
      </c>
      <c r="E11" s="212" t="s">
        <v>1138</v>
      </c>
      <c r="F11" s="212" t="s">
        <v>648</v>
      </c>
      <c r="G11" s="173"/>
      <c r="H11" s="185"/>
      <c r="I11" s="185"/>
      <c r="J11" s="185"/>
    </row>
    <row r="12" spans="1:10" ht="19" customHeight="1" thickBot="1">
      <c r="A12" s="395"/>
      <c r="B12" s="396"/>
      <c r="C12" s="397"/>
      <c r="D12" s="216"/>
      <c r="E12" s="212" t="s">
        <v>1139</v>
      </c>
      <c r="F12" s="212" t="s">
        <v>649</v>
      </c>
      <c r="G12" s="173"/>
      <c r="H12" s="185"/>
      <c r="I12" s="185"/>
      <c r="J12" s="185"/>
    </row>
    <row r="13" spans="1:10" ht="19" customHeight="1">
      <c r="A13" s="132"/>
      <c r="B13" s="132"/>
      <c r="C13" s="132"/>
      <c r="D13" s="212"/>
      <c r="E13" s="212" t="s">
        <v>1140</v>
      </c>
      <c r="F13" s="212" t="s">
        <v>650</v>
      </c>
      <c r="G13" s="173"/>
      <c r="H13" s="185"/>
      <c r="I13" s="185"/>
      <c r="J13" s="185"/>
    </row>
    <row r="14" spans="1:10" ht="19" customHeight="1">
      <c r="A14" s="132"/>
      <c r="B14" s="132"/>
      <c r="C14" s="132"/>
      <c r="D14" s="212"/>
      <c r="E14" s="212" t="s">
        <v>1141</v>
      </c>
      <c r="F14" s="212" t="s">
        <v>651</v>
      </c>
      <c r="G14" s="173"/>
      <c r="H14" s="185"/>
      <c r="I14" s="185"/>
      <c r="J14" s="185"/>
    </row>
    <row r="15" spans="1:10" ht="19" customHeight="1">
      <c r="A15" s="132"/>
      <c r="B15" s="132"/>
      <c r="C15" s="132"/>
      <c r="D15" s="212"/>
      <c r="E15" s="212" t="s">
        <v>1142</v>
      </c>
      <c r="F15" s="212" t="s">
        <v>766</v>
      </c>
      <c r="G15" s="173"/>
      <c r="H15" s="185"/>
      <c r="I15" s="185"/>
      <c r="J15" s="185"/>
    </row>
    <row r="16" spans="1:10" ht="19" customHeight="1">
      <c r="A16" s="132"/>
      <c r="B16" s="132"/>
      <c r="C16" s="132"/>
      <c r="D16" s="212"/>
      <c r="E16" s="212" t="s">
        <v>1143</v>
      </c>
      <c r="F16" s="212" t="s">
        <v>767</v>
      </c>
      <c r="G16" s="173"/>
      <c r="H16" s="185"/>
      <c r="I16" s="185"/>
      <c r="J16" s="185"/>
    </row>
    <row r="17" spans="1:10" ht="19" customHeight="1">
      <c r="A17" s="132"/>
      <c r="B17" s="132"/>
      <c r="C17" s="132"/>
      <c r="D17" s="212"/>
      <c r="E17" s="212" t="s">
        <v>1144</v>
      </c>
      <c r="F17" s="212" t="s">
        <v>768</v>
      </c>
      <c r="G17" s="173"/>
      <c r="H17" s="185"/>
      <c r="I17" s="185"/>
      <c r="J17" s="185"/>
    </row>
    <row r="18" spans="1:10" ht="19" customHeight="1">
      <c r="A18" s="132"/>
      <c r="B18" s="132"/>
      <c r="C18" s="132"/>
      <c r="D18" s="212"/>
      <c r="E18" s="212" t="s">
        <v>1145</v>
      </c>
      <c r="F18" s="214">
        <v>1</v>
      </c>
      <c r="G18" s="173"/>
      <c r="H18" s="185"/>
      <c r="I18" s="185"/>
      <c r="J18" s="185"/>
    </row>
    <row r="19" spans="1:10" ht="19" customHeight="1">
      <c r="A19" s="132"/>
      <c r="B19" s="132"/>
      <c r="C19" s="132"/>
      <c r="D19" s="212"/>
      <c r="E19" s="212" t="s">
        <v>1308</v>
      </c>
      <c r="F19" s="212"/>
      <c r="G19" s="173"/>
      <c r="H19" s="185"/>
      <c r="I19" s="185"/>
      <c r="J19" s="185"/>
    </row>
    <row r="20" spans="1:10" ht="19" customHeight="1">
      <c r="A20" s="132"/>
      <c r="B20" s="132"/>
      <c r="C20" s="132"/>
      <c r="D20" s="212"/>
      <c r="E20" s="212" t="s">
        <v>1309</v>
      </c>
      <c r="F20" s="212"/>
      <c r="G20" s="173"/>
      <c r="H20" s="185"/>
      <c r="I20" s="185"/>
      <c r="J20" s="185"/>
    </row>
    <row r="21" spans="1:10" ht="19" customHeight="1">
      <c r="A21" s="132"/>
      <c r="B21" s="132"/>
      <c r="C21" s="132"/>
      <c r="D21" s="212"/>
      <c r="E21" s="212" t="s">
        <v>1310</v>
      </c>
      <c r="F21" s="212"/>
      <c r="G21" s="173"/>
      <c r="H21" s="185"/>
      <c r="I21" s="185"/>
      <c r="J21" s="185"/>
    </row>
    <row r="22" spans="1:10" ht="19" customHeight="1">
      <c r="A22" s="132"/>
      <c r="B22" s="132"/>
      <c r="C22" s="132"/>
      <c r="D22" s="212"/>
      <c r="E22" s="212" t="s">
        <v>1311</v>
      </c>
      <c r="F22" s="212"/>
      <c r="G22" s="173"/>
      <c r="H22" s="185"/>
      <c r="I22" s="185"/>
      <c r="J22" s="185"/>
    </row>
    <row r="23" spans="1:10" ht="19" customHeight="1">
      <c r="A23" s="132"/>
      <c r="B23" s="132"/>
      <c r="C23" s="132"/>
      <c r="D23" s="212"/>
      <c r="E23" s="214">
        <v>1</v>
      </c>
      <c r="F23" s="212"/>
      <c r="G23" s="173"/>
      <c r="H23" s="185"/>
      <c r="I23" s="185"/>
      <c r="J23" s="185"/>
    </row>
    <row r="24" spans="1:10" ht="19" customHeight="1">
      <c r="A24" s="132"/>
      <c r="B24" s="132"/>
      <c r="C24" s="132"/>
      <c r="D24" s="212"/>
      <c r="E24" s="212"/>
      <c r="F24" s="212"/>
      <c r="G24" s="173"/>
      <c r="H24" s="185"/>
      <c r="I24" s="185"/>
      <c r="J24" s="185"/>
    </row>
    <row r="25" spans="1:10" ht="19" customHeight="1">
      <c r="A25" s="179"/>
      <c r="B25" s="179"/>
      <c r="C25" s="179"/>
      <c r="D25" s="218"/>
      <c r="E25" s="218"/>
      <c r="F25" s="218"/>
      <c r="G25" s="185"/>
      <c r="H25" s="185"/>
      <c r="I25" s="185"/>
      <c r="J25" s="185"/>
    </row>
    <row r="26" spans="1:10" ht="19" customHeight="1">
      <c r="A26" s="179"/>
      <c r="B26" s="179"/>
      <c r="C26" s="179"/>
      <c r="D26" s="218"/>
      <c r="E26" s="218"/>
      <c r="F26" s="218"/>
      <c r="G26" s="185"/>
      <c r="H26" s="185"/>
      <c r="I26" s="185"/>
      <c r="J26" s="185"/>
    </row>
    <row r="27" spans="1:10" ht="19" customHeight="1">
      <c r="A27" s="179"/>
      <c r="B27" s="179"/>
      <c r="C27" s="179"/>
      <c r="D27" s="215"/>
      <c r="E27" s="215"/>
      <c r="F27" s="215"/>
      <c r="G27" s="185"/>
      <c r="H27" s="185"/>
      <c r="I27" s="185"/>
      <c r="J27" s="185"/>
    </row>
    <row r="28" spans="1:10" ht="19" customHeight="1">
      <c r="A28" s="179"/>
      <c r="B28" s="179"/>
      <c r="C28" s="179"/>
      <c r="D28" s="215"/>
      <c r="E28" s="215"/>
      <c r="F28" s="215"/>
      <c r="G28" s="185"/>
      <c r="H28" s="185"/>
      <c r="I28" s="185"/>
      <c r="J28" s="185"/>
    </row>
    <row r="29" spans="1:10" ht="19" customHeight="1">
      <c r="A29" s="179"/>
      <c r="B29" s="179"/>
      <c r="C29" s="179"/>
      <c r="D29" s="215"/>
      <c r="E29" s="215"/>
      <c r="F29" s="215"/>
      <c r="G29" s="185"/>
      <c r="H29" s="185"/>
      <c r="I29" s="185"/>
      <c r="J29" s="185"/>
    </row>
    <row r="30" spans="1:10" ht="19" customHeight="1">
      <c r="A30" s="179"/>
      <c r="B30" s="179"/>
      <c r="C30" s="179"/>
      <c r="D30" s="215"/>
      <c r="E30" s="215"/>
      <c r="F30" s="215"/>
      <c r="G30" s="185"/>
      <c r="H30" s="185"/>
      <c r="I30" s="185"/>
      <c r="J30" s="185"/>
    </row>
    <row r="31" spans="1:10" ht="19" customHeight="1">
      <c r="A31" s="179"/>
      <c r="B31" s="179"/>
      <c r="C31" s="179"/>
      <c r="D31" s="215"/>
      <c r="E31" s="215"/>
      <c r="F31" s="215"/>
      <c r="G31" s="185"/>
      <c r="H31" s="185"/>
      <c r="I31" s="185"/>
      <c r="J31" s="185"/>
    </row>
    <row r="32" spans="1:10" ht="19" customHeight="1">
      <c r="A32" s="179"/>
      <c r="B32" s="179"/>
      <c r="C32" s="179"/>
      <c r="D32" s="215"/>
      <c r="E32" s="215"/>
      <c r="F32" s="215"/>
      <c r="G32" s="185"/>
      <c r="H32" s="185"/>
      <c r="I32" s="185"/>
      <c r="J32" s="185"/>
    </row>
    <row r="33" spans="1:10" ht="19" customHeight="1">
      <c r="A33" s="179"/>
      <c r="B33" s="179"/>
      <c r="C33" s="179"/>
      <c r="D33" s="215"/>
      <c r="E33" s="215"/>
      <c r="F33" s="215"/>
      <c r="G33" s="185"/>
      <c r="H33" s="185"/>
      <c r="I33" s="185"/>
      <c r="J33" s="185"/>
    </row>
    <row r="34" spans="1:10" ht="19" customHeight="1">
      <c r="A34" s="179"/>
      <c r="B34" s="179"/>
      <c r="C34" s="179"/>
      <c r="D34" s="215"/>
      <c r="E34" s="215"/>
      <c r="F34" s="215"/>
      <c r="G34" s="185"/>
      <c r="H34" s="185"/>
      <c r="I34" s="185"/>
      <c r="J34" s="185"/>
    </row>
    <row r="35" spans="1:10" ht="19" customHeight="1">
      <c r="A35" s="179"/>
      <c r="B35" s="179"/>
      <c r="C35" s="179"/>
      <c r="D35" s="215"/>
      <c r="E35" s="215"/>
      <c r="F35" s="215"/>
      <c r="G35" s="185"/>
      <c r="H35" s="185"/>
      <c r="I35" s="185"/>
      <c r="J35" s="185"/>
    </row>
    <row r="36" spans="1:10" ht="19" customHeight="1">
      <c r="A36" s="179"/>
      <c r="B36" s="179"/>
      <c r="C36" s="179"/>
      <c r="D36" s="215"/>
      <c r="E36" s="215"/>
      <c r="F36" s="215"/>
      <c r="G36" s="185"/>
      <c r="H36" s="185"/>
      <c r="I36" s="185"/>
      <c r="J36" s="185"/>
    </row>
    <row r="37" spans="1:10" ht="19" customHeight="1">
      <c r="A37" s="179"/>
      <c r="B37" s="179"/>
      <c r="C37" s="179"/>
      <c r="D37" s="215"/>
      <c r="E37" s="215"/>
      <c r="F37" s="215"/>
      <c r="G37" s="185"/>
      <c r="H37" s="185"/>
      <c r="I37" s="185"/>
      <c r="J37" s="185"/>
    </row>
    <row r="38" spans="1:10" ht="19" customHeight="1">
      <c r="A38" s="179"/>
      <c r="B38" s="179"/>
      <c r="C38" s="179"/>
      <c r="D38" s="215"/>
      <c r="E38" s="215"/>
      <c r="F38" s="215"/>
      <c r="G38" s="185"/>
      <c r="H38" s="185"/>
      <c r="I38" s="185"/>
      <c r="J38" s="185"/>
    </row>
    <row r="39" spans="1:10" ht="19" customHeight="1">
      <c r="A39" s="179"/>
      <c r="B39" s="179"/>
      <c r="C39" s="179"/>
      <c r="D39" s="215"/>
      <c r="E39" s="215"/>
      <c r="F39" s="215"/>
      <c r="G39" s="185"/>
      <c r="H39" s="185"/>
      <c r="I39" s="185"/>
      <c r="J39" s="185"/>
    </row>
    <row r="40" spans="1:10" ht="19" customHeight="1">
      <c r="A40" s="179"/>
      <c r="B40" s="179"/>
      <c r="C40" s="179"/>
      <c r="D40" s="215"/>
      <c r="E40" s="215"/>
      <c r="F40" s="215"/>
      <c r="G40" s="185"/>
      <c r="H40" s="185"/>
      <c r="I40" s="185"/>
      <c r="J40" s="185"/>
    </row>
    <row r="41" spans="1:10" ht="19" customHeight="1">
      <c r="A41" s="179"/>
      <c r="B41" s="179"/>
      <c r="C41" s="179"/>
      <c r="D41" s="215"/>
      <c r="E41" s="215"/>
      <c r="F41" s="215"/>
      <c r="G41" s="185"/>
      <c r="H41" s="185"/>
      <c r="I41" s="185"/>
      <c r="J41" s="185"/>
    </row>
    <row r="42" spans="1:10" ht="19" customHeight="1">
      <c r="A42" s="179"/>
      <c r="B42" s="179"/>
      <c r="C42" s="179"/>
      <c r="D42" s="215"/>
      <c r="E42" s="215"/>
      <c r="F42" s="215"/>
      <c r="G42" s="185"/>
      <c r="H42" s="185"/>
      <c r="I42" s="185"/>
      <c r="J42" s="185"/>
    </row>
    <row r="43" spans="1:10" ht="19" customHeight="1">
      <c r="A43" s="179"/>
      <c r="B43" s="179"/>
      <c r="C43" s="179"/>
      <c r="D43" s="179"/>
      <c r="E43" s="179"/>
      <c r="F43" s="179"/>
    </row>
    <row r="44" spans="1:10" ht="19" customHeight="1">
      <c r="A44" s="179"/>
      <c r="B44" s="179"/>
      <c r="C44" s="179"/>
      <c r="D44" s="179"/>
      <c r="E44" s="179"/>
      <c r="F44" s="179"/>
    </row>
    <row r="45" spans="1:10" ht="19" customHeight="1">
      <c r="A45" s="179"/>
      <c r="B45" s="179"/>
      <c r="C45" s="179"/>
      <c r="D45" s="179"/>
      <c r="E45" s="179"/>
      <c r="F45" s="179"/>
    </row>
    <row r="46" spans="1:10" ht="19" customHeight="1">
      <c r="A46" s="179"/>
      <c r="B46" s="179"/>
      <c r="C46" s="179"/>
      <c r="D46" s="179"/>
      <c r="E46" s="179"/>
      <c r="F46" s="179"/>
    </row>
  </sheetData>
  <sheetProtection algorithmName="SHA-512" hashValue="4I2Ml232fKjBI3QEtpiUNJ92PL0DfUyxUjBfzxY0e0iXk09nGWkBq/189mRVjyiLt78HtV+nqh5iwApPof6RLA==" saltValue="QHJyHifD4+uouN/8CGg3Xg==" spinCount="100000" sheet="1" objects="1" scenarios="1"/>
  <mergeCells count="6">
    <mergeCell ref="A11:C12"/>
    <mergeCell ref="A4:C4"/>
    <mergeCell ref="B5:C5"/>
    <mergeCell ref="B6:C6"/>
    <mergeCell ref="B7:C7"/>
    <mergeCell ref="B10:C10"/>
  </mergeCells>
  <phoneticPr fontId="36"/>
  <hyperlinks>
    <hyperlink ref="A11" location="INPUT!A1" display="戻る" xr:uid="{00000000-0004-0000-0300-000000000000}"/>
    <hyperlink ref="B11" location="INPUT!A1" display="INPUT!A1" xr:uid="{00000000-0004-0000-0300-000001000000}"/>
    <hyperlink ref="A12" location="INPUT!A1" display="INPUT!A1" xr:uid="{00000000-0004-0000-0300-000002000000}"/>
    <hyperlink ref="B12" location="INPUT!A1" display="INPUT!A1" xr:uid="{00000000-0004-0000-0300-000003000000}"/>
    <hyperlink ref="C11" location="INPUT!A1" display="INPUT!A1" xr:uid="{00000000-0004-0000-0300-000004000000}"/>
    <hyperlink ref="C12" location="INPUT!A1" display="INPUT!A1" xr:uid="{00000000-0004-0000-0300-000005000000}"/>
  </hyperlinks>
  <pageMargins left="0.75" right="0.75" top="1" bottom="1" header="0.51200000000000001" footer="0.51200000000000001"/>
  <pageSetup paperSize="10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Drop Down 1">
              <controlPr defaultSize="0" autoLine="0" autoPict="0">
                <anchor moveWithCells="1">
                  <from>
                    <xdr:col>1</xdr:col>
                    <xdr:colOff>12700</xdr:colOff>
                    <xdr:row>6</xdr:row>
                    <xdr:rowOff>228600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228600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228600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9090"/>
  <sheetViews>
    <sheetView topLeftCell="AR2" zoomScaleNormal="100" workbookViewId="0">
      <selection activeCell="AW40" sqref="AW40"/>
    </sheetView>
  </sheetViews>
  <sheetFormatPr baseColWidth="10" defaultColWidth="12.83203125" defaultRowHeight="14"/>
  <cols>
    <col min="1" max="1" width="28.5" style="1" customWidth="1"/>
    <col min="2" max="2" width="30.33203125" style="1" bestFit="1" customWidth="1"/>
    <col min="3" max="3" width="29.33203125" style="1" bestFit="1" customWidth="1"/>
    <col min="4" max="4" width="24.6640625" style="1" bestFit="1" customWidth="1"/>
    <col min="5" max="5" width="17.5" style="1" customWidth="1"/>
    <col min="6" max="6" width="5.1640625" style="1" customWidth="1"/>
    <col min="7" max="7" width="26.5" style="90" bestFit="1" customWidth="1"/>
    <col min="8" max="8" width="17.5" style="1" bestFit="1" customWidth="1"/>
    <col min="9" max="9" width="9.1640625" style="1" bestFit="1" customWidth="1"/>
    <col min="10" max="10" width="36.1640625" style="1" bestFit="1" customWidth="1"/>
    <col min="11" max="11" width="5.83203125" style="1" bestFit="1" customWidth="1"/>
    <col min="12" max="12" width="34" style="1" customWidth="1"/>
    <col min="13" max="13" width="23.5" style="1" bestFit="1" customWidth="1"/>
    <col min="14" max="14" width="13.5" style="1" customWidth="1"/>
    <col min="15" max="15" width="19.5" style="1" customWidth="1"/>
    <col min="16" max="16" width="24.33203125" style="1" bestFit="1" customWidth="1"/>
    <col min="17" max="17" width="11.33203125" style="1" bestFit="1" customWidth="1"/>
    <col min="18" max="18" width="27" style="1" bestFit="1" customWidth="1"/>
    <col min="19" max="19" width="22.83203125" style="1" bestFit="1" customWidth="1"/>
    <col min="20" max="20" width="11.5" style="1" bestFit="1" customWidth="1"/>
    <col min="21" max="21" width="7.83203125" style="1" customWidth="1"/>
    <col min="22" max="22" width="21.33203125" style="1" bestFit="1" customWidth="1"/>
    <col min="23" max="23" width="6.83203125" style="1" customWidth="1"/>
    <col min="24" max="24" width="7.5" style="1" customWidth="1"/>
    <col min="25" max="25" width="26.5" style="1" bestFit="1" customWidth="1"/>
    <col min="26" max="26" width="6" style="1" bestFit="1" customWidth="1"/>
    <col min="27" max="27" width="5.6640625" style="1" bestFit="1" customWidth="1"/>
    <col min="28" max="28" width="29" style="1" bestFit="1" customWidth="1"/>
    <col min="29" max="29" width="5.83203125" style="1" bestFit="1" customWidth="1"/>
    <col min="30" max="30" width="5.6640625" style="1" bestFit="1" customWidth="1"/>
    <col min="31" max="31" width="24.6640625" style="1" bestFit="1" customWidth="1"/>
    <col min="32" max="32" width="5.83203125" style="1" bestFit="1" customWidth="1"/>
    <col min="33" max="33" width="5.6640625" style="1" bestFit="1" customWidth="1"/>
    <col min="34" max="34" width="31.33203125" style="1" bestFit="1" customWidth="1"/>
    <col min="35" max="35" width="5.83203125" style="1" bestFit="1" customWidth="1"/>
    <col min="36" max="36" width="5.6640625" style="1" bestFit="1" customWidth="1"/>
    <col min="37" max="37" width="31.1640625" style="1" bestFit="1" customWidth="1"/>
    <col min="38" max="38" width="5.1640625" style="1" bestFit="1" customWidth="1"/>
    <col min="39" max="39" width="5.6640625" style="1" bestFit="1" customWidth="1"/>
    <col min="40" max="40" width="31.6640625" style="1" bestFit="1" customWidth="1"/>
    <col min="41" max="41" width="13.6640625" style="1" customWidth="1"/>
    <col min="42" max="42" width="13.1640625" style="1" customWidth="1"/>
    <col min="43" max="43" width="39.5" style="1" bestFit="1" customWidth="1"/>
    <col min="44" max="44" width="8" style="1" bestFit="1" customWidth="1"/>
    <col min="45" max="45" width="8.6640625" style="1" customWidth="1"/>
    <col min="46" max="46" width="27" style="1" bestFit="1" customWidth="1"/>
    <col min="47" max="47" width="5.83203125" style="1" bestFit="1" customWidth="1"/>
    <col min="48" max="48" width="5.6640625" style="1" bestFit="1" customWidth="1"/>
    <col min="49" max="49" width="32.83203125" style="1" bestFit="1" customWidth="1"/>
    <col min="50" max="50" width="5.83203125" style="1" bestFit="1" customWidth="1"/>
    <col min="51" max="51" width="5.6640625" style="1" bestFit="1" customWidth="1"/>
    <col min="52" max="52" width="31.1640625" style="1" bestFit="1" customWidth="1"/>
    <col min="53" max="53" width="6.1640625" style="1" bestFit="1" customWidth="1"/>
    <col min="54" max="54" width="5.6640625" style="1" bestFit="1" customWidth="1"/>
    <col min="55" max="55" width="30" style="1" bestFit="1" customWidth="1"/>
    <col min="56" max="56" width="6.1640625" style="1" customWidth="1"/>
    <col min="57" max="57" width="6.6640625" style="1" customWidth="1"/>
    <col min="58" max="58" width="29" style="1" bestFit="1" customWidth="1"/>
    <col min="59" max="59" width="5.83203125" style="1" bestFit="1" customWidth="1"/>
    <col min="60" max="60" width="5.6640625" style="1" bestFit="1" customWidth="1"/>
    <col min="61" max="61" width="28.83203125" style="1" customWidth="1"/>
    <col min="62" max="62" width="6" style="1" bestFit="1" customWidth="1"/>
    <col min="63" max="63" width="6.83203125" style="1" customWidth="1"/>
    <col min="64" max="64" width="30" style="1" bestFit="1" customWidth="1"/>
    <col min="65" max="65" width="6" style="1" bestFit="1" customWidth="1"/>
    <col min="66" max="66" width="7.83203125" style="1" customWidth="1"/>
    <col min="67" max="67" width="30" style="1" bestFit="1" customWidth="1"/>
    <col min="68" max="68" width="6.83203125" style="1" bestFit="1" customWidth="1"/>
    <col min="69" max="69" width="6.83203125" style="1" customWidth="1"/>
    <col min="70" max="70" width="19.83203125" style="1" bestFit="1" customWidth="1"/>
    <col min="71" max="71" width="6" style="1" bestFit="1" customWidth="1"/>
    <col min="72" max="72" width="6.33203125" style="1" customWidth="1"/>
    <col min="73" max="73" width="30" style="1" bestFit="1" customWidth="1"/>
    <col min="74" max="74" width="6.83203125" style="1" bestFit="1" customWidth="1"/>
    <col min="75" max="75" width="5.33203125" style="1" bestFit="1" customWidth="1"/>
    <col min="76" max="76" width="23.6640625" style="1" customWidth="1"/>
    <col min="77" max="78" width="4.83203125" style="1" bestFit="1" customWidth="1"/>
    <col min="79" max="79" width="26" style="1" bestFit="1" customWidth="1"/>
    <col min="80" max="80" width="11.5" style="1" bestFit="1" customWidth="1"/>
    <col min="81" max="81" width="4.83203125" style="1" bestFit="1" customWidth="1"/>
    <col min="82" max="82" width="29.6640625" style="1" bestFit="1" customWidth="1"/>
    <col min="83" max="83" width="11.1640625" style="1" bestFit="1" customWidth="1"/>
    <col min="84" max="84" width="4.83203125" style="1" bestFit="1" customWidth="1"/>
    <col min="85" max="88" width="26.83203125" style="1" customWidth="1"/>
    <col min="89" max="89" width="31.5" style="1" customWidth="1"/>
    <col min="90" max="90" width="27.33203125" style="1" customWidth="1"/>
    <col min="91" max="91" width="33.1640625" style="1" bestFit="1" customWidth="1"/>
    <col min="92" max="92" width="11.33203125" style="1" bestFit="1" customWidth="1"/>
    <col min="93" max="93" width="5.6640625" style="1" bestFit="1" customWidth="1"/>
    <col min="94" max="94" width="32.1640625" style="1" bestFit="1" customWidth="1"/>
    <col min="95" max="95" width="11.33203125" style="1" bestFit="1" customWidth="1"/>
    <col min="96" max="96" width="5.6640625" style="1" bestFit="1" customWidth="1"/>
    <col min="97" max="97" width="26.33203125" style="1" bestFit="1" customWidth="1"/>
    <col min="98" max="98" width="11.33203125" style="1" bestFit="1" customWidth="1"/>
    <col min="99" max="99" width="5.6640625" style="1" bestFit="1" customWidth="1"/>
    <col min="100" max="100" width="30.1640625" style="1" bestFit="1" customWidth="1"/>
    <col min="101" max="101" width="11.33203125" style="1" bestFit="1" customWidth="1"/>
    <col min="102" max="102" width="7" style="1" bestFit="1" customWidth="1"/>
    <col min="103" max="103" width="23.83203125" style="1" bestFit="1" customWidth="1"/>
    <col min="104" max="104" width="11.33203125" style="1" bestFit="1" customWidth="1"/>
    <col min="105" max="105" width="5.6640625" style="1" bestFit="1" customWidth="1"/>
    <col min="106" max="106" width="26.1640625" style="1" bestFit="1" customWidth="1"/>
    <col min="107" max="107" width="11.33203125" style="1" bestFit="1" customWidth="1"/>
    <col min="108" max="108" width="6.1640625" style="1" bestFit="1" customWidth="1"/>
    <col min="109" max="109" width="24.5" style="1" bestFit="1" customWidth="1"/>
    <col min="110" max="110" width="11.33203125" style="1" bestFit="1" customWidth="1"/>
    <col min="111" max="111" width="5.6640625" style="1" bestFit="1" customWidth="1"/>
    <col min="112" max="112" width="28.5" style="1" bestFit="1" customWidth="1"/>
    <col min="113" max="113" width="11.33203125" style="1" bestFit="1" customWidth="1"/>
    <col min="114" max="114" width="7.1640625" style="1" customWidth="1"/>
    <col min="115" max="115" width="25.5" style="1" bestFit="1" customWidth="1"/>
    <col min="116" max="116" width="11.33203125" style="1" bestFit="1" customWidth="1"/>
    <col min="117" max="117" width="7.6640625" style="1" customWidth="1"/>
    <col min="118" max="118" width="32.6640625" style="1" bestFit="1" customWidth="1"/>
    <col min="119" max="119" width="11.33203125" style="1" bestFit="1" customWidth="1"/>
    <col min="120" max="120" width="7.1640625" style="1" customWidth="1"/>
    <col min="121" max="121" width="36.1640625" style="1" bestFit="1" customWidth="1"/>
    <col min="122" max="122" width="11.33203125" style="1" bestFit="1" customWidth="1"/>
    <col min="123" max="123" width="6.83203125" style="1" customWidth="1"/>
    <col min="124" max="124" width="26" style="1" bestFit="1" customWidth="1"/>
    <col min="125" max="125" width="11.33203125" style="1" bestFit="1" customWidth="1"/>
    <col min="126" max="126" width="7.5" style="1" customWidth="1"/>
    <col min="127" max="127" width="25.33203125" style="1" bestFit="1" customWidth="1"/>
    <col min="128" max="128" width="11.33203125" style="1" bestFit="1" customWidth="1"/>
    <col min="129" max="129" width="5.6640625" style="1" bestFit="1" customWidth="1"/>
    <col min="130" max="130" width="29" style="1" bestFit="1" customWidth="1"/>
    <col min="131" max="131" width="11.33203125" style="1" bestFit="1" customWidth="1"/>
    <col min="132" max="132" width="4.83203125" style="1" bestFit="1" customWidth="1"/>
    <col min="133" max="133" width="27.83203125" style="1" bestFit="1" customWidth="1"/>
    <col min="134" max="134" width="11.33203125" style="1" bestFit="1" customWidth="1"/>
    <col min="135" max="135" width="4.83203125" style="1" bestFit="1" customWidth="1"/>
    <col min="136" max="136" width="26.33203125" style="1" bestFit="1" customWidth="1"/>
    <col min="137" max="137" width="11.33203125" style="1" bestFit="1" customWidth="1"/>
    <col min="138" max="138" width="4.83203125" style="1" bestFit="1" customWidth="1"/>
    <col min="139" max="139" width="26.6640625" style="1" bestFit="1" customWidth="1"/>
    <col min="140" max="140" width="11.33203125" style="1" bestFit="1" customWidth="1"/>
    <col min="141" max="141" width="4.83203125" style="1" bestFit="1" customWidth="1"/>
    <col min="142" max="142" width="30" style="1" bestFit="1" customWidth="1"/>
    <col min="143" max="143" width="11.33203125" style="1" bestFit="1" customWidth="1"/>
    <col min="144" max="144" width="4.83203125" style="1" bestFit="1" customWidth="1"/>
    <col min="145" max="145" width="24.33203125" style="1" bestFit="1" customWidth="1"/>
    <col min="146" max="146" width="11.33203125" style="1" bestFit="1" customWidth="1"/>
    <col min="147" max="147" width="4.83203125" style="1" bestFit="1" customWidth="1"/>
    <col min="148" max="148" width="26" style="1" bestFit="1" customWidth="1"/>
    <col min="149" max="149" width="11.33203125" style="1" bestFit="1" customWidth="1"/>
    <col min="150" max="150" width="4.83203125" style="1" bestFit="1" customWidth="1"/>
    <col min="151" max="151" width="25.1640625" style="1" bestFit="1" customWidth="1"/>
    <col min="152" max="152" width="11.5" style="1" bestFit="1" customWidth="1"/>
    <col min="153" max="153" width="6.1640625" style="1" customWidth="1"/>
    <col min="154" max="154" width="26" style="1" bestFit="1" customWidth="1"/>
    <col min="155" max="155" width="11.33203125" style="1" bestFit="1" customWidth="1"/>
    <col min="156" max="156" width="6.1640625" style="1" customWidth="1"/>
    <col min="157" max="157" width="25" style="1" bestFit="1" customWidth="1"/>
    <col min="158" max="158" width="11.5" style="1" bestFit="1" customWidth="1"/>
    <col min="159" max="159" width="4.83203125" style="1" bestFit="1" customWidth="1"/>
    <col min="160" max="160" width="25.1640625" style="1" bestFit="1" customWidth="1"/>
    <col min="161" max="161" width="11.5" style="1" bestFit="1" customWidth="1"/>
    <col min="162" max="162" width="4.83203125" style="1" bestFit="1" customWidth="1"/>
    <col min="163" max="173" width="12.83203125" style="1"/>
    <col min="174" max="175" width="28.83203125" style="1" bestFit="1" customWidth="1"/>
    <col min="176" max="176" width="30.83203125" style="1" bestFit="1" customWidth="1"/>
    <col min="177" max="178" width="12.83203125" style="1"/>
    <col min="179" max="179" width="32.33203125" style="1" bestFit="1" customWidth="1"/>
    <col min="180" max="181" width="12.83203125" style="1"/>
    <col min="182" max="182" width="24.83203125" style="1" customWidth="1"/>
    <col min="183" max="184" width="12.83203125" style="1"/>
    <col min="185" max="185" width="26.33203125" style="1" customWidth="1"/>
    <col min="186" max="187" width="12.83203125" style="1"/>
    <col min="188" max="188" width="27.83203125" style="1" bestFit="1" customWidth="1"/>
    <col min="189" max="190" width="12.83203125" style="1"/>
    <col min="191" max="191" width="25.5" style="1" bestFit="1" customWidth="1"/>
    <col min="192" max="193" width="12.83203125" style="1"/>
    <col min="194" max="194" width="29.5" style="1" bestFit="1" customWidth="1"/>
    <col min="195" max="196" width="12.83203125" style="1"/>
    <col min="197" max="197" width="33.1640625" style="1" bestFit="1" customWidth="1"/>
    <col min="198" max="199" width="12.83203125" style="1"/>
    <col min="200" max="200" width="26.33203125" style="1" bestFit="1" customWidth="1"/>
    <col min="201" max="202" width="12.83203125" style="1"/>
    <col min="203" max="203" width="29.1640625" style="1" bestFit="1" customWidth="1"/>
    <col min="204" max="205" width="12.83203125" style="1"/>
    <col min="206" max="206" width="26.6640625" style="1" bestFit="1" customWidth="1"/>
    <col min="207" max="208" width="12.83203125" style="1"/>
    <col min="209" max="209" width="24.5" style="1" bestFit="1" customWidth="1"/>
    <col min="210" max="211" width="12.83203125" style="1"/>
    <col min="212" max="212" width="24.5" style="1" bestFit="1" customWidth="1"/>
    <col min="213" max="214" width="12.83203125" style="1"/>
    <col min="215" max="215" width="23.33203125" style="1" bestFit="1" customWidth="1"/>
    <col min="216" max="217" width="12.83203125" style="1"/>
    <col min="218" max="218" width="26.6640625" style="1" bestFit="1" customWidth="1"/>
    <col min="219" max="220" width="12.83203125" style="1"/>
    <col min="221" max="221" width="23.83203125" style="1" bestFit="1" customWidth="1"/>
    <col min="222" max="223" width="12.83203125" style="1"/>
    <col min="224" max="224" width="30.33203125" style="1" bestFit="1" customWidth="1"/>
    <col min="225" max="226" width="12.83203125" style="1"/>
    <col min="227" max="227" width="25.83203125" style="1" bestFit="1" customWidth="1"/>
    <col min="228" max="229" width="12.83203125" style="1"/>
    <col min="230" max="230" width="29.1640625" style="1" bestFit="1" customWidth="1"/>
    <col min="231" max="232" width="12.83203125" style="1"/>
    <col min="233" max="233" width="26.5" style="1" bestFit="1" customWidth="1"/>
    <col min="234" max="235" width="12.83203125" style="1"/>
    <col min="236" max="236" width="25" style="1" bestFit="1" customWidth="1"/>
    <col min="237" max="16384" width="12.83203125" style="1"/>
  </cols>
  <sheetData>
    <row r="1" spans="1:256" s="3" customFormat="1">
      <c r="A1" s="3" t="s">
        <v>416</v>
      </c>
      <c r="B1" s="3" t="s">
        <v>322</v>
      </c>
      <c r="C1" s="3" t="s">
        <v>563</v>
      </c>
      <c r="D1" s="3" t="s">
        <v>392</v>
      </c>
      <c r="E1" s="3" t="s">
        <v>408</v>
      </c>
      <c r="F1" s="3" t="s">
        <v>409</v>
      </c>
      <c r="G1" s="3" t="s">
        <v>661</v>
      </c>
      <c r="H1" s="3" t="s">
        <v>408</v>
      </c>
      <c r="I1" s="3" t="s">
        <v>409</v>
      </c>
      <c r="J1" s="3" t="s">
        <v>670</v>
      </c>
      <c r="K1" s="3" t="s">
        <v>408</v>
      </c>
      <c r="L1" s="3" t="s">
        <v>409</v>
      </c>
      <c r="M1" s="3" t="s">
        <v>1050</v>
      </c>
      <c r="N1" s="3" t="s">
        <v>408</v>
      </c>
      <c r="O1" s="3" t="s">
        <v>409</v>
      </c>
      <c r="P1" s="3" t="s">
        <v>708</v>
      </c>
      <c r="Q1" s="3" t="s">
        <v>408</v>
      </c>
      <c r="R1" s="3" t="s">
        <v>409</v>
      </c>
      <c r="S1" s="3" t="s">
        <v>1261</v>
      </c>
      <c r="T1" s="3" t="s">
        <v>408</v>
      </c>
      <c r="U1" s="3" t="s">
        <v>409</v>
      </c>
      <c r="V1" s="3" t="s">
        <v>1071</v>
      </c>
      <c r="W1" s="3" t="s">
        <v>408</v>
      </c>
      <c r="X1" s="3" t="s">
        <v>409</v>
      </c>
      <c r="Y1" s="3" t="s">
        <v>350</v>
      </c>
      <c r="Z1" s="3" t="s">
        <v>408</v>
      </c>
      <c r="AA1" s="3" t="s">
        <v>409</v>
      </c>
      <c r="AB1" s="3" t="s">
        <v>535</v>
      </c>
      <c r="AC1" s="3" t="s">
        <v>408</v>
      </c>
      <c r="AD1" s="3" t="s">
        <v>409</v>
      </c>
      <c r="AE1" s="3" t="s">
        <v>176</v>
      </c>
      <c r="AF1" s="3" t="s">
        <v>408</v>
      </c>
      <c r="AG1" s="3" t="s">
        <v>409</v>
      </c>
      <c r="AH1" s="3" t="s">
        <v>575</v>
      </c>
      <c r="AI1" s="3" t="s">
        <v>408</v>
      </c>
      <c r="AJ1" s="3" t="s">
        <v>409</v>
      </c>
      <c r="AK1" s="3" t="s">
        <v>662</v>
      </c>
      <c r="AL1" s="3" t="s">
        <v>408</v>
      </c>
      <c r="AM1" s="3" t="s">
        <v>409</v>
      </c>
      <c r="AN1" s="3" t="s">
        <v>278</v>
      </c>
      <c r="AO1" s="3" t="s">
        <v>408</v>
      </c>
      <c r="AP1" s="3" t="s">
        <v>409</v>
      </c>
      <c r="AQ1" s="3" t="s">
        <v>1577</v>
      </c>
      <c r="AR1" s="3" t="s">
        <v>408</v>
      </c>
      <c r="AS1" s="3" t="s">
        <v>409</v>
      </c>
      <c r="AT1" s="3" t="s">
        <v>438</v>
      </c>
      <c r="AU1" s="3" t="s">
        <v>408</v>
      </c>
      <c r="AV1" s="3" t="s">
        <v>409</v>
      </c>
      <c r="AW1" s="3" t="s">
        <v>1579</v>
      </c>
      <c r="AX1" s="3" t="s">
        <v>408</v>
      </c>
      <c r="AY1" s="3" t="s">
        <v>409</v>
      </c>
      <c r="AZ1" s="3" t="s">
        <v>195</v>
      </c>
      <c r="BA1" s="3" t="s">
        <v>408</v>
      </c>
      <c r="BB1" s="3" t="s">
        <v>409</v>
      </c>
      <c r="BC1" s="3" t="s">
        <v>508</v>
      </c>
      <c r="BD1" s="3" t="s">
        <v>408</v>
      </c>
      <c r="BE1" s="3" t="s">
        <v>409</v>
      </c>
      <c r="BF1" s="3" t="s">
        <v>1581</v>
      </c>
      <c r="BI1" s="3" t="s">
        <v>479</v>
      </c>
      <c r="BL1" s="3" t="s">
        <v>590</v>
      </c>
      <c r="BO1" s="3" t="s">
        <v>1218</v>
      </c>
      <c r="BR1" s="3" t="s">
        <v>1265</v>
      </c>
      <c r="BU1" s="3" t="s">
        <v>1712</v>
      </c>
      <c r="CE1" s="3" t="s">
        <v>408</v>
      </c>
      <c r="CF1" s="3" t="s">
        <v>409</v>
      </c>
      <c r="CG1" s="68"/>
      <c r="CH1" s="68"/>
      <c r="CI1" s="68"/>
      <c r="CJ1" s="68"/>
      <c r="CK1" s="6" t="s">
        <v>322</v>
      </c>
      <c r="CL1" s="6" t="s">
        <v>563</v>
      </c>
      <c r="CM1" s="6" t="s">
        <v>188</v>
      </c>
      <c r="CN1" s="6" t="s">
        <v>408</v>
      </c>
      <c r="CO1" s="6" t="s">
        <v>409</v>
      </c>
      <c r="CP1" s="6" t="s">
        <v>1248</v>
      </c>
      <c r="CQ1" s="6" t="s">
        <v>408</v>
      </c>
      <c r="CR1" s="6" t="s">
        <v>409</v>
      </c>
      <c r="CS1" s="6" t="s">
        <v>88</v>
      </c>
      <c r="CT1" s="6" t="s">
        <v>408</v>
      </c>
      <c r="CU1" s="6" t="s">
        <v>409</v>
      </c>
      <c r="CV1" s="6" t="s">
        <v>172</v>
      </c>
      <c r="CW1" s="6" t="s">
        <v>408</v>
      </c>
      <c r="CX1" s="6" t="s">
        <v>409</v>
      </c>
      <c r="CY1" s="6" t="s">
        <v>1788</v>
      </c>
      <c r="CZ1" s="6" t="s">
        <v>408</v>
      </c>
      <c r="DA1" s="6" t="s">
        <v>409</v>
      </c>
      <c r="DB1" s="6" t="s">
        <v>732</v>
      </c>
      <c r="DC1" s="6" t="s">
        <v>408</v>
      </c>
      <c r="DD1" s="6" t="s">
        <v>409</v>
      </c>
      <c r="DE1" s="6" t="s">
        <v>410</v>
      </c>
      <c r="DF1" s="6" t="s">
        <v>408</v>
      </c>
      <c r="DG1" s="6" t="s">
        <v>409</v>
      </c>
      <c r="DH1" s="6" t="s">
        <v>1219</v>
      </c>
      <c r="DI1" s="6" t="s">
        <v>408</v>
      </c>
      <c r="DJ1" s="6" t="s">
        <v>409</v>
      </c>
      <c r="DK1" s="6" t="s">
        <v>1587</v>
      </c>
      <c r="DL1" s="6" t="s">
        <v>408</v>
      </c>
      <c r="DM1" s="6" t="s">
        <v>409</v>
      </c>
      <c r="DN1" s="6" t="s">
        <v>1793</v>
      </c>
      <c r="DO1" s="6" t="s">
        <v>408</v>
      </c>
      <c r="DP1" s="6" t="s">
        <v>409</v>
      </c>
      <c r="DQ1" s="6" t="s">
        <v>592</v>
      </c>
      <c r="DR1" s="6" t="s">
        <v>408</v>
      </c>
      <c r="DS1" s="6" t="s">
        <v>409</v>
      </c>
      <c r="DT1" s="6" t="s">
        <v>1212</v>
      </c>
      <c r="DU1" s="6" t="s">
        <v>408</v>
      </c>
      <c r="DV1" s="6" t="s">
        <v>409</v>
      </c>
      <c r="DW1" s="6" t="s">
        <v>389</v>
      </c>
      <c r="DX1" s="6" t="s">
        <v>408</v>
      </c>
      <c r="DY1" s="6" t="s">
        <v>409</v>
      </c>
      <c r="DZ1" s="6"/>
      <c r="EA1" s="6" t="s">
        <v>408</v>
      </c>
      <c r="EB1" s="6" t="s">
        <v>409</v>
      </c>
      <c r="EC1" s="6"/>
      <c r="ED1" s="6" t="s">
        <v>408</v>
      </c>
      <c r="EE1" s="6" t="s">
        <v>409</v>
      </c>
      <c r="EF1" s="6"/>
      <c r="EG1" s="6" t="s">
        <v>408</v>
      </c>
      <c r="EH1" s="6" t="s">
        <v>409</v>
      </c>
      <c r="EI1" s="6"/>
      <c r="EJ1" s="6" t="s">
        <v>408</v>
      </c>
      <c r="EK1" s="6" t="s">
        <v>409</v>
      </c>
      <c r="EL1" s="6"/>
      <c r="EM1" s="6" t="s">
        <v>408</v>
      </c>
      <c r="EN1" s="6" t="s">
        <v>409</v>
      </c>
      <c r="EO1" s="6"/>
      <c r="EP1" s="6" t="s">
        <v>408</v>
      </c>
      <c r="EQ1" s="6" t="s">
        <v>409</v>
      </c>
      <c r="ER1" s="6"/>
      <c r="ES1" s="6" t="s">
        <v>408</v>
      </c>
      <c r="ET1" s="6" t="s">
        <v>409</v>
      </c>
      <c r="EU1" s="6"/>
      <c r="EV1" s="6" t="s">
        <v>408</v>
      </c>
      <c r="EW1" s="6" t="s">
        <v>409</v>
      </c>
      <c r="EX1" s="6"/>
      <c r="EY1" s="6" t="s">
        <v>408</v>
      </c>
      <c r="EZ1" s="6" t="s">
        <v>409</v>
      </c>
      <c r="FA1" s="6"/>
      <c r="FB1" s="6" t="s">
        <v>408</v>
      </c>
      <c r="FC1" s="6" t="s">
        <v>409</v>
      </c>
      <c r="FD1" s="6"/>
      <c r="FE1" s="6" t="s">
        <v>408</v>
      </c>
      <c r="FF1" s="6" t="s">
        <v>409</v>
      </c>
      <c r="FG1" s="6"/>
      <c r="FH1" s="6" t="s">
        <v>408</v>
      </c>
      <c r="FI1" s="6" t="s">
        <v>409</v>
      </c>
      <c r="FJ1" s="6"/>
      <c r="FK1" s="6" t="s">
        <v>408</v>
      </c>
      <c r="FL1" s="6" t="s">
        <v>409</v>
      </c>
      <c r="FM1" s="6"/>
      <c r="FN1" s="6" t="s">
        <v>408</v>
      </c>
      <c r="FO1" s="6" t="s">
        <v>409</v>
      </c>
      <c r="FR1" s="163" t="s">
        <v>318</v>
      </c>
      <c r="FS1" s="163" t="s">
        <v>472</v>
      </c>
      <c r="FT1" s="163"/>
      <c r="FU1" s="163" t="s">
        <v>408</v>
      </c>
      <c r="FV1" s="163" t="s">
        <v>409</v>
      </c>
      <c r="FW1" s="163"/>
      <c r="FX1" s="163" t="s">
        <v>408</v>
      </c>
      <c r="FY1" s="163" t="s">
        <v>409</v>
      </c>
      <c r="FZ1" s="163"/>
      <c r="GA1" s="163" t="s">
        <v>408</v>
      </c>
      <c r="GB1" s="163" t="s">
        <v>409</v>
      </c>
      <c r="GC1" s="163"/>
      <c r="GD1" s="163" t="s">
        <v>408</v>
      </c>
      <c r="GE1" s="163" t="s">
        <v>409</v>
      </c>
      <c r="GF1" s="163" t="s">
        <v>501</v>
      </c>
      <c r="GG1" s="163" t="s">
        <v>408</v>
      </c>
      <c r="GH1" s="163" t="s">
        <v>409</v>
      </c>
      <c r="GI1" s="163" t="s">
        <v>501</v>
      </c>
      <c r="GJ1" s="163" t="s">
        <v>408</v>
      </c>
      <c r="GK1" s="163" t="s">
        <v>409</v>
      </c>
      <c r="GL1" s="163" t="s">
        <v>501</v>
      </c>
      <c r="GM1" s="163" t="s">
        <v>408</v>
      </c>
      <c r="GN1" s="163" t="s">
        <v>409</v>
      </c>
      <c r="GO1" s="163" t="s">
        <v>501</v>
      </c>
      <c r="GP1" s="163" t="s">
        <v>408</v>
      </c>
      <c r="GQ1" s="163" t="s">
        <v>409</v>
      </c>
      <c r="GR1" s="163" t="s">
        <v>501</v>
      </c>
      <c r="GS1" s="163" t="s">
        <v>408</v>
      </c>
      <c r="GT1" s="163" t="s">
        <v>409</v>
      </c>
      <c r="GU1" s="163" t="s">
        <v>501</v>
      </c>
      <c r="GV1" s="163" t="s">
        <v>408</v>
      </c>
      <c r="GW1" s="163" t="s">
        <v>409</v>
      </c>
      <c r="GX1" s="163" t="s">
        <v>501</v>
      </c>
      <c r="GY1" s="163" t="s">
        <v>408</v>
      </c>
      <c r="GZ1" s="163" t="s">
        <v>409</v>
      </c>
      <c r="HA1" s="163" t="s">
        <v>501</v>
      </c>
      <c r="HB1" s="163" t="s">
        <v>408</v>
      </c>
      <c r="HC1" s="163" t="s">
        <v>409</v>
      </c>
      <c r="HD1" s="163" t="s">
        <v>501</v>
      </c>
      <c r="HE1" s="163" t="s">
        <v>408</v>
      </c>
      <c r="HF1" s="163" t="s">
        <v>409</v>
      </c>
      <c r="HG1" s="163" t="s">
        <v>501</v>
      </c>
      <c r="HH1" s="163" t="s">
        <v>408</v>
      </c>
      <c r="HI1" s="163" t="s">
        <v>409</v>
      </c>
      <c r="HJ1" s="163"/>
      <c r="HK1" s="163" t="s">
        <v>408</v>
      </c>
      <c r="HL1" s="163" t="s">
        <v>409</v>
      </c>
      <c r="HM1" s="163" t="s">
        <v>1745</v>
      </c>
      <c r="HN1" s="163" t="s">
        <v>408</v>
      </c>
      <c r="HO1" s="163" t="s">
        <v>409</v>
      </c>
      <c r="HP1" s="163"/>
      <c r="HQ1" s="163" t="s">
        <v>408</v>
      </c>
      <c r="HR1" s="163" t="s">
        <v>409</v>
      </c>
      <c r="HS1" s="163"/>
      <c r="HT1" s="163" t="s">
        <v>408</v>
      </c>
      <c r="HU1" s="163" t="s">
        <v>409</v>
      </c>
      <c r="HV1" s="163"/>
      <c r="HW1" s="163" t="s">
        <v>408</v>
      </c>
      <c r="HX1" s="163" t="s">
        <v>409</v>
      </c>
      <c r="HY1" s="163"/>
      <c r="HZ1" s="163" t="s">
        <v>408</v>
      </c>
      <c r="IA1" s="163" t="s">
        <v>409</v>
      </c>
      <c r="IB1" s="163"/>
      <c r="IC1" s="163" t="s">
        <v>408</v>
      </c>
      <c r="ID1" s="163" t="s">
        <v>409</v>
      </c>
      <c r="IE1" s="163"/>
      <c r="IF1" s="163" t="s">
        <v>408</v>
      </c>
      <c r="IG1" s="163" t="s">
        <v>409</v>
      </c>
      <c r="IH1" s="163"/>
      <c r="II1" s="163" t="s">
        <v>408</v>
      </c>
      <c r="IJ1" s="163" t="s">
        <v>409</v>
      </c>
      <c r="IK1" s="163"/>
      <c r="IL1" s="163" t="s">
        <v>408</v>
      </c>
      <c r="IM1" s="163" t="s">
        <v>409</v>
      </c>
      <c r="IN1" s="163"/>
      <c r="IO1" s="163" t="s">
        <v>408</v>
      </c>
      <c r="IP1" s="163" t="s">
        <v>409</v>
      </c>
      <c r="IQ1" s="163"/>
      <c r="IR1" s="163" t="s">
        <v>408</v>
      </c>
      <c r="IS1" s="163" t="s">
        <v>409</v>
      </c>
      <c r="IT1" s="163"/>
      <c r="IU1" s="163" t="s">
        <v>408</v>
      </c>
      <c r="IV1" s="163" t="s">
        <v>409</v>
      </c>
    </row>
    <row r="2" spans="1:256" s="2" customFormat="1">
      <c r="A2" s="2" t="s">
        <v>456</v>
      </c>
      <c r="B2" s="2" t="s">
        <v>153</v>
      </c>
      <c r="C2" s="2" t="s">
        <v>154</v>
      </c>
      <c r="D2" s="2" t="s">
        <v>422</v>
      </c>
      <c r="E2" s="2">
        <v>0</v>
      </c>
      <c r="F2" s="2">
        <v>0</v>
      </c>
      <c r="G2" s="2" t="s">
        <v>422</v>
      </c>
      <c r="H2" s="2">
        <v>0</v>
      </c>
      <c r="I2" s="2">
        <v>0</v>
      </c>
      <c r="J2" s="2" t="s">
        <v>422</v>
      </c>
      <c r="K2" s="2">
        <v>0</v>
      </c>
      <c r="L2" s="2">
        <v>0</v>
      </c>
      <c r="M2" s="2" t="s">
        <v>422</v>
      </c>
      <c r="N2" s="2">
        <v>0</v>
      </c>
      <c r="O2" s="2">
        <v>0</v>
      </c>
      <c r="P2" s="2" t="s">
        <v>422</v>
      </c>
      <c r="Q2" s="2">
        <v>0</v>
      </c>
      <c r="R2" s="2">
        <v>0</v>
      </c>
      <c r="S2" s="2" t="s">
        <v>422</v>
      </c>
      <c r="T2" s="2">
        <v>0</v>
      </c>
      <c r="U2" s="2">
        <v>0</v>
      </c>
      <c r="V2" s="2" t="s">
        <v>422</v>
      </c>
      <c r="W2" s="2">
        <v>0</v>
      </c>
      <c r="X2" s="2">
        <v>0</v>
      </c>
      <c r="Y2" s="2" t="s">
        <v>422</v>
      </c>
      <c r="Z2" s="2">
        <v>0</v>
      </c>
      <c r="AA2" s="2">
        <v>0</v>
      </c>
      <c r="AB2" s="2" t="s">
        <v>422</v>
      </c>
      <c r="AC2" s="2">
        <v>0</v>
      </c>
      <c r="AD2" s="2">
        <v>0</v>
      </c>
      <c r="AE2" s="2" t="s">
        <v>422</v>
      </c>
      <c r="AF2" s="2">
        <v>0</v>
      </c>
      <c r="AG2" s="2">
        <v>0</v>
      </c>
      <c r="AH2" s="2" t="s">
        <v>422</v>
      </c>
      <c r="AI2" s="2">
        <v>0</v>
      </c>
      <c r="AJ2" s="2">
        <v>0</v>
      </c>
      <c r="AK2" s="2" t="s">
        <v>422</v>
      </c>
      <c r="AL2" s="2">
        <v>0</v>
      </c>
      <c r="AM2" s="2">
        <v>0</v>
      </c>
      <c r="AN2" s="2" t="s">
        <v>422</v>
      </c>
      <c r="AO2" s="2">
        <v>0</v>
      </c>
      <c r="AP2" s="2">
        <v>0</v>
      </c>
      <c r="AQ2" s="2" t="s">
        <v>422</v>
      </c>
      <c r="AR2" s="2">
        <v>0</v>
      </c>
      <c r="AS2" s="2">
        <v>0</v>
      </c>
      <c r="AT2" s="2" t="s">
        <v>422</v>
      </c>
      <c r="AU2" s="2">
        <v>0</v>
      </c>
      <c r="AV2" s="2">
        <v>0</v>
      </c>
      <c r="AW2" s="2" t="s">
        <v>422</v>
      </c>
      <c r="AX2" s="2">
        <v>0</v>
      </c>
      <c r="AY2" s="2">
        <v>0</v>
      </c>
      <c r="AZ2" s="2" t="s">
        <v>422</v>
      </c>
      <c r="BA2" s="2">
        <v>0</v>
      </c>
      <c r="BB2" s="2">
        <v>0</v>
      </c>
      <c r="BC2" s="2" t="s">
        <v>422</v>
      </c>
      <c r="BD2" s="2">
        <v>0</v>
      </c>
      <c r="BE2" s="2">
        <v>0</v>
      </c>
      <c r="BF2" s="2" t="s">
        <v>422</v>
      </c>
      <c r="BG2" s="2">
        <v>0</v>
      </c>
      <c r="BH2" s="2">
        <v>0</v>
      </c>
      <c r="BI2" s="2" t="s">
        <v>422</v>
      </c>
      <c r="BJ2" s="2">
        <v>0</v>
      </c>
      <c r="BK2" s="2">
        <v>0</v>
      </c>
      <c r="BL2" s="2" t="s">
        <v>422</v>
      </c>
      <c r="BM2" s="2">
        <v>0</v>
      </c>
      <c r="BN2" s="2">
        <v>0</v>
      </c>
      <c r="BO2" s="2" t="s">
        <v>422</v>
      </c>
      <c r="BP2" s="2">
        <v>0</v>
      </c>
      <c r="BQ2" s="2">
        <v>0</v>
      </c>
      <c r="BR2" s="2" t="s">
        <v>422</v>
      </c>
      <c r="BS2" s="2">
        <v>0</v>
      </c>
      <c r="BT2" s="2">
        <v>0</v>
      </c>
      <c r="BU2" s="2" t="s">
        <v>422</v>
      </c>
      <c r="BV2" s="2">
        <v>0</v>
      </c>
      <c r="BW2" s="2">
        <v>0</v>
      </c>
      <c r="BX2" s="2" t="s">
        <v>80</v>
      </c>
      <c r="BY2" s="2">
        <v>0</v>
      </c>
      <c r="BZ2" s="2">
        <v>0</v>
      </c>
      <c r="CA2" s="2" t="s">
        <v>80</v>
      </c>
      <c r="CB2" s="2">
        <v>0</v>
      </c>
      <c r="CC2" s="2">
        <v>0</v>
      </c>
      <c r="CD2" s="2" t="s">
        <v>80</v>
      </c>
      <c r="CE2" s="2">
        <v>0</v>
      </c>
      <c r="CF2" s="2">
        <v>0</v>
      </c>
      <c r="CG2" s="68"/>
      <c r="CH2" s="68"/>
      <c r="CI2" s="68"/>
      <c r="CJ2" s="68"/>
      <c r="CK2" s="6" t="s">
        <v>183</v>
      </c>
      <c r="CL2" s="6" t="s">
        <v>183</v>
      </c>
      <c r="CM2" s="6" t="s">
        <v>422</v>
      </c>
      <c r="CN2" s="6">
        <v>0</v>
      </c>
      <c r="CO2" s="6">
        <v>0</v>
      </c>
      <c r="CP2" s="6" t="s">
        <v>422</v>
      </c>
      <c r="CQ2" s="6">
        <v>0</v>
      </c>
      <c r="CR2" s="6">
        <v>0</v>
      </c>
      <c r="CS2" s="6" t="s">
        <v>422</v>
      </c>
      <c r="CT2" s="6">
        <v>0</v>
      </c>
      <c r="CU2" s="6">
        <v>0</v>
      </c>
      <c r="CV2" s="6" t="s">
        <v>422</v>
      </c>
      <c r="CW2" s="6">
        <v>0</v>
      </c>
      <c r="CX2" s="6">
        <v>0</v>
      </c>
      <c r="CY2" s="6" t="s">
        <v>422</v>
      </c>
      <c r="CZ2" s="6">
        <v>0</v>
      </c>
      <c r="DA2" s="6">
        <v>0</v>
      </c>
      <c r="DB2" s="6" t="s">
        <v>422</v>
      </c>
      <c r="DC2" s="6">
        <v>0</v>
      </c>
      <c r="DD2" s="6">
        <v>0</v>
      </c>
      <c r="DE2" s="6" t="s">
        <v>422</v>
      </c>
      <c r="DF2" s="6">
        <v>0</v>
      </c>
      <c r="DG2" s="6">
        <v>0</v>
      </c>
      <c r="DH2" s="6" t="s">
        <v>422</v>
      </c>
      <c r="DI2" s="6">
        <v>0</v>
      </c>
      <c r="DJ2" s="6">
        <v>0</v>
      </c>
      <c r="DK2" s="6" t="s">
        <v>422</v>
      </c>
      <c r="DL2" s="6">
        <v>0</v>
      </c>
      <c r="DM2" s="6">
        <v>0</v>
      </c>
      <c r="DN2" s="6" t="s">
        <v>422</v>
      </c>
      <c r="DO2" s="6">
        <v>0</v>
      </c>
      <c r="DP2" s="6">
        <v>0</v>
      </c>
      <c r="DQ2" s="6" t="s">
        <v>422</v>
      </c>
      <c r="DR2" s="6">
        <v>0</v>
      </c>
      <c r="DS2" s="6">
        <v>0</v>
      </c>
      <c r="DT2" s="6" t="s">
        <v>422</v>
      </c>
      <c r="DU2" s="6">
        <v>0</v>
      </c>
      <c r="DV2" s="6">
        <v>0</v>
      </c>
      <c r="DW2" s="6" t="s">
        <v>422</v>
      </c>
      <c r="DX2" s="6">
        <v>0</v>
      </c>
      <c r="DY2" s="6">
        <v>0</v>
      </c>
      <c r="DZ2" s="6" t="s">
        <v>80</v>
      </c>
      <c r="EA2" s="6">
        <v>0</v>
      </c>
      <c r="EB2" s="6">
        <v>0</v>
      </c>
      <c r="EC2" s="6" t="s">
        <v>80</v>
      </c>
      <c r="ED2" s="6">
        <v>0</v>
      </c>
      <c r="EE2" s="6">
        <v>0</v>
      </c>
      <c r="EF2" s="6" t="s">
        <v>80</v>
      </c>
      <c r="EG2" s="6">
        <v>0</v>
      </c>
      <c r="EH2" s="6">
        <v>0</v>
      </c>
      <c r="EI2" s="6" t="s">
        <v>80</v>
      </c>
      <c r="EJ2" s="6">
        <v>0</v>
      </c>
      <c r="EK2" s="6">
        <v>0</v>
      </c>
      <c r="EL2" s="6" t="s">
        <v>80</v>
      </c>
      <c r="EM2" s="6">
        <v>0</v>
      </c>
      <c r="EN2" s="6">
        <v>0</v>
      </c>
      <c r="EO2" s="6" t="s">
        <v>80</v>
      </c>
      <c r="EP2" s="6">
        <v>0</v>
      </c>
      <c r="EQ2" s="6">
        <v>0</v>
      </c>
      <c r="ER2" s="6" t="s">
        <v>80</v>
      </c>
      <c r="ES2" s="6">
        <v>0</v>
      </c>
      <c r="ET2" s="6">
        <v>0</v>
      </c>
      <c r="EU2" s="6" t="s">
        <v>80</v>
      </c>
      <c r="EV2" s="6">
        <v>0</v>
      </c>
      <c r="EW2" s="6">
        <v>0</v>
      </c>
      <c r="EX2" s="6" t="s">
        <v>80</v>
      </c>
      <c r="EY2" s="6">
        <v>0</v>
      </c>
      <c r="EZ2" s="6">
        <v>0</v>
      </c>
      <c r="FA2" s="6" t="s">
        <v>80</v>
      </c>
      <c r="FB2" s="6">
        <v>0</v>
      </c>
      <c r="FC2" s="6">
        <v>0</v>
      </c>
      <c r="FD2" s="6" t="s">
        <v>80</v>
      </c>
      <c r="FE2" s="6">
        <v>0</v>
      </c>
      <c r="FF2" s="6">
        <v>0</v>
      </c>
      <c r="FG2" s="6" t="s">
        <v>80</v>
      </c>
      <c r="FH2" s="6">
        <v>0</v>
      </c>
      <c r="FI2" s="6">
        <v>0</v>
      </c>
      <c r="FJ2" s="6" t="s">
        <v>80</v>
      </c>
      <c r="FK2" s="6">
        <v>0</v>
      </c>
      <c r="FL2" s="6">
        <v>0</v>
      </c>
      <c r="FM2" s="6" t="s">
        <v>80</v>
      </c>
      <c r="FN2" s="6">
        <v>0</v>
      </c>
      <c r="FO2" s="6">
        <v>0</v>
      </c>
      <c r="FR2" s="163" t="s">
        <v>181</v>
      </c>
      <c r="FS2" s="163" t="s">
        <v>181</v>
      </c>
      <c r="FT2" s="163" t="s">
        <v>422</v>
      </c>
      <c r="FU2" s="163">
        <v>0</v>
      </c>
      <c r="FV2" s="163">
        <v>0</v>
      </c>
      <c r="FW2" s="163" t="s">
        <v>422</v>
      </c>
      <c r="FX2" s="163">
        <v>0</v>
      </c>
      <c r="FY2" s="163">
        <v>0</v>
      </c>
      <c r="FZ2" s="163" t="s">
        <v>422</v>
      </c>
      <c r="GA2" s="163">
        <v>0</v>
      </c>
      <c r="GB2" s="163">
        <v>0</v>
      </c>
      <c r="GC2" s="163" t="s">
        <v>422</v>
      </c>
      <c r="GD2" s="163">
        <v>0</v>
      </c>
      <c r="GE2" s="163">
        <v>0</v>
      </c>
      <c r="GF2" s="163" t="s">
        <v>422</v>
      </c>
      <c r="GG2" s="163">
        <v>0</v>
      </c>
      <c r="GH2" s="163">
        <v>0</v>
      </c>
      <c r="GI2" s="163" t="s">
        <v>422</v>
      </c>
      <c r="GJ2" s="163">
        <v>0</v>
      </c>
      <c r="GK2" s="163">
        <v>0</v>
      </c>
      <c r="GL2" s="163" t="s">
        <v>422</v>
      </c>
      <c r="GM2" s="163">
        <v>0</v>
      </c>
      <c r="GN2" s="163">
        <v>0</v>
      </c>
      <c r="GO2" s="163" t="s">
        <v>422</v>
      </c>
      <c r="GP2" s="163">
        <v>0</v>
      </c>
      <c r="GQ2" s="163">
        <v>0</v>
      </c>
      <c r="GR2" s="163" t="s">
        <v>422</v>
      </c>
      <c r="GS2" s="163">
        <v>0</v>
      </c>
      <c r="GT2" s="163">
        <v>0</v>
      </c>
      <c r="GU2" s="163" t="s">
        <v>422</v>
      </c>
      <c r="GV2" s="163">
        <v>0</v>
      </c>
      <c r="GW2" s="163">
        <v>0</v>
      </c>
      <c r="GX2" s="163" t="s">
        <v>422</v>
      </c>
      <c r="GY2" s="163">
        <v>0</v>
      </c>
      <c r="GZ2" s="163">
        <v>0</v>
      </c>
      <c r="HA2" s="163" t="s">
        <v>422</v>
      </c>
      <c r="HB2" s="163">
        <v>0</v>
      </c>
      <c r="HC2" s="163">
        <v>0</v>
      </c>
      <c r="HD2" s="163" t="s">
        <v>422</v>
      </c>
      <c r="HE2" s="163">
        <v>0</v>
      </c>
      <c r="HF2" s="163">
        <v>0</v>
      </c>
      <c r="HG2" s="163" t="s">
        <v>422</v>
      </c>
      <c r="HH2" s="163">
        <v>0</v>
      </c>
      <c r="HI2" s="163">
        <v>0</v>
      </c>
      <c r="HJ2" s="163" t="s">
        <v>422</v>
      </c>
      <c r="HK2" s="163">
        <v>0</v>
      </c>
      <c r="HL2" s="163">
        <v>0</v>
      </c>
      <c r="HM2" s="163" t="s">
        <v>422</v>
      </c>
      <c r="HN2" s="163">
        <v>0</v>
      </c>
      <c r="HO2" s="163">
        <v>0</v>
      </c>
      <c r="HP2" s="163" t="s">
        <v>422</v>
      </c>
      <c r="HQ2" s="163">
        <v>0</v>
      </c>
      <c r="HR2" s="163">
        <v>0</v>
      </c>
      <c r="HS2" s="163" t="s">
        <v>422</v>
      </c>
      <c r="HT2" s="163">
        <v>0</v>
      </c>
      <c r="HU2" s="163">
        <v>0</v>
      </c>
      <c r="HV2" s="163" t="s">
        <v>422</v>
      </c>
      <c r="HW2" s="163">
        <v>0</v>
      </c>
      <c r="HX2" s="163">
        <v>0</v>
      </c>
      <c r="HY2" s="163" t="s">
        <v>422</v>
      </c>
      <c r="HZ2" s="163">
        <v>0</v>
      </c>
      <c r="IA2" s="163">
        <v>0</v>
      </c>
      <c r="IB2" s="163" t="s">
        <v>422</v>
      </c>
      <c r="IC2" s="163">
        <v>0</v>
      </c>
      <c r="ID2" s="163">
        <v>0</v>
      </c>
      <c r="IE2" s="163" t="s">
        <v>422</v>
      </c>
      <c r="IF2" s="163">
        <v>0</v>
      </c>
      <c r="IG2" s="163">
        <v>0</v>
      </c>
      <c r="IH2" s="163" t="s">
        <v>422</v>
      </c>
      <c r="II2" s="163">
        <v>0</v>
      </c>
      <c r="IJ2" s="163">
        <v>0</v>
      </c>
      <c r="IK2" s="163" t="s">
        <v>422</v>
      </c>
      <c r="IL2" s="163">
        <v>0</v>
      </c>
      <c r="IM2" s="163">
        <v>0</v>
      </c>
      <c r="IN2" s="163" t="s">
        <v>422</v>
      </c>
      <c r="IO2" s="163">
        <v>0</v>
      </c>
      <c r="IP2" s="163">
        <v>0</v>
      </c>
      <c r="IQ2" s="163" t="s">
        <v>422</v>
      </c>
      <c r="IR2" s="163">
        <v>0</v>
      </c>
      <c r="IS2" s="163">
        <v>0</v>
      </c>
      <c r="IT2" s="163" t="s">
        <v>80</v>
      </c>
      <c r="IU2" s="163">
        <v>0</v>
      </c>
      <c r="IV2" s="163">
        <v>0</v>
      </c>
    </row>
    <row r="3" spans="1:256" s="2" customFormat="1">
      <c r="A3" s="2" t="s">
        <v>411</v>
      </c>
      <c r="B3" s="2" t="s">
        <v>392</v>
      </c>
      <c r="C3" s="2" t="s">
        <v>392</v>
      </c>
      <c r="D3" s="2" t="s">
        <v>834</v>
      </c>
      <c r="E3" s="2" t="s">
        <v>762</v>
      </c>
      <c r="F3" s="2">
        <v>3080</v>
      </c>
      <c r="G3" s="102" t="s">
        <v>754</v>
      </c>
      <c r="H3" s="2" t="s">
        <v>1034</v>
      </c>
      <c r="I3" s="2">
        <v>3080</v>
      </c>
      <c r="J3" s="2" t="s">
        <v>1030</v>
      </c>
      <c r="K3" s="2" t="s">
        <v>1031</v>
      </c>
      <c r="L3" s="2">
        <v>2530</v>
      </c>
      <c r="M3" s="2" t="s">
        <v>1150</v>
      </c>
      <c r="N3" s="103" t="s">
        <v>1151</v>
      </c>
      <c r="O3" s="2">
        <v>2530</v>
      </c>
      <c r="P3" s="2" t="s">
        <v>1183</v>
      </c>
      <c r="Q3" s="2" t="s">
        <v>1184</v>
      </c>
      <c r="R3" s="2">
        <v>3080</v>
      </c>
      <c r="S3" s="2" t="s">
        <v>1262</v>
      </c>
      <c r="T3" s="2" t="s">
        <v>1016</v>
      </c>
      <c r="U3" s="2">
        <v>4180</v>
      </c>
      <c r="V3" s="2" t="s">
        <v>1072</v>
      </c>
      <c r="W3" s="2" t="s">
        <v>1073</v>
      </c>
      <c r="X3" s="2">
        <v>4180</v>
      </c>
      <c r="Y3" s="2" t="s">
        <v>109</v>
      </c>
      <c r="Z3" s="2" t="s">
        <v>110</v>
      </c>
      <c r="AA3" s="2">
        <v>4180</v>
      </c>
      <c r="AB3" s="2" t="s">
        <v>936</v>
      </c>
      <c r="AC3" s="2" t="s">
        <v>814</v>
      </c>
      <c r="AD3" s="2">
        <v>3630</v>
      </c>
      <c r="AE3" s="2" t="s">
        <v>954</v>
      </c>
      <c r="AF3" s="2" t="s">
        <v>1093</v>
      </c>
      <c r="AG3" s="2">
        <v>4180</v>
      </c>
      <c r="AH3" s="2" t="s">
        <v>848</v>
      </c>
      <c r="AI3" s="2" t="s">
        <v>849</v>
      </c>
      <c r="AJ3" s="2">
        <v>3080</v>
      </c>
      <c r="AK3" s="2" t="s">
        <v>761</v>
      </c>
      <c r="AL3" s="2" t="s">
        <v>902</v>
      </c>
      <c r="AM3" s="2">
        <v>3080</v>
      </c>
      <c r="AN3" s="80" t="s">
        <v>1080</v>
      </c>
      <c r="AO3" s="80" t="s">
        <v>1081</v>
      </c>
      <c r="AP3" s="80">
        <v>2530</v>
      </c>
      <c r="AQ3" s="2" t="s">
        <v>983</v>
      </c>
      <c r="AR3" s="2" t="s">
        <v>860</v>
      </c>
      <c r="AS3" s="2">
        <v>3630</v>
      </c>
      <c r="AT3" s="2" t="s">
        <v>971</v>
      </c>
      <c r="AU3" s="2" t="s">
        <v>945</v>
      </c>
      <c r="AV3" s="2">
        <v>3630</v>
      </c>
      <c r="AW3" s="2" t="s">
        <v>1312</v>
      </c>
      <c r="AX3" s="2" t="s">
        <v>1313</v>
      </c>
      <c r="AY3" s="2">
        <v>4180</v>
      </c>
      <c r="AZ3" s="2" t="s">
        <v>288</v>
      </c>
      <c r="BA3" s="2" t="s">
        <v>168</v>
      </c>
      <c r="BB3" s="2">
        <v>5500</v>
      </c>
      <c r="BC3" s="2" t="s">
        <v>889</v>
      </c>
      <c r="BD3" s="2" t="s">
        <v>890</v>
      </c>
      <c r="BE3" s="2">
        <v>4180</v>
      </c>
      <c r="BF3" s="2" t="s">
        <v>1563</v>
      </c>
      <c r="BG3" s="2" t="s">
        <v>1564</v>
      </c>
      <c r="BH3" s="2">
        <v>4180</v>
      </c>
      <c r="BI3" s="2" t="s">
        <v>1002</v>
      </c>
      <c r="BJ3" s="2" t="s">
        <v>1003</v>
      </c>
      <c r="BK3" s="2">
        <v>3630</v>
      </c>
      <c r="BL3" s="2" t="s">
        <v>900</v>
      </c>
      <c r="BM3" s="2" t="s">
        <v>901</v>
      </c>
      <c r="BN3" s="2">
        <v>3630</v>
      </c>
      <c r="BO3" s="2" t="s">
        <v>1758</v>
      </c>
      <c r="BP3" s="2" t="s">
        <v>1759</v>
      </c>
      <c r="BQ3" s="2">
        <v>1650</v>
      </c>
      <c r="BR3" s="2" t="s">
        <v>1675</v>
      </c>
      <c r="BS3" s="2" t="s">
        <v>1676</v>
      </c>
      <c r="BT3" s="2">
        <v>5720</v>
      </c>
      <c r="BU3" s="2" t="s">
        <v>1713</v>
      </c>
      <c r="BV3" s="2" t="s">
        <v>1714</v>
      </c>
      <c r="BW3" s="2">
        <v>2970</v>
      </c>
      <c r="BX3" s="2" t="s">
        <v>80</v>
      </c>
      <c r="BY3" s="2">
        <v>0</v>
      </c>
      <c r="BZ3" s="2">
        <v>0</v>
      </c>
      <c r="CA3" s="2" t="s">
        <v>80</v>
      </c>
      <c r="CB3" s="2">
        <v>0</v>
      </c>
      <c r="CC3" s="2">
        <v>0</v>
      </c>
      <c r="CD3" s="2" t="s">
        <v>80</v>
      </c>
      <c r="CE3" s="2">
        <v>0</v>
      </c>
      <c r="CF3" s="2">
        <v>0</v>
      </c>
      <c r="CG3" s="68"/>
      <c r="CH3" s="68"/>
      <c r="CI3" s="68"/>
      <c r="CJ3" s="68"/>
      <c r="CK3" s="6" t="s">
        <v>188</v>
      </c>
      <c r="CL3" s="6" t="s">
        <v>1021</v>
      </c>
      <c r="CM3" s="6" t="s">
        <v>1065</v>
      </c>
      <c r="CN3" s="6" t="s">
        <v>929</v>
      </c>
      <c r="CO3" s="6">
        <v>4400</v>
      </c>
      <c r="CP3" s="6" t="s">
        <v>1249</v>
      </c>
      <c r="CQ3" s="6" t="s">
        <v>1250</v>
      </c>
      <c r="CR3" s="6">
        <v>4180</v>
      </c>
      <c r="CS3" s="6" t="s">
        <v>1606</v>
      </c>
      <c r="CT3" s="6" t="s">
        <v>1607</v>
      </c>
      <c r="CU3" s="6">
        <v>1650</v>
      </c>
      <c r="CV3" s="6" t="s">
        <v>1677</v>
      </c>
      <c r="CW3" s="6" t="s">
        <v>1678</v>
      </c>
      <c r="CX3" s="6">
        <v>5500</v>
      </c>
      <c r="CY3" s="6" t="s">
        <v>1764</v>
      </c>
      <c r="CZ3" s="6" t="s">
        <v>1765</v>
      </c>
      <c r="DA3" s="6">
        <v>6600</v>
      </c>
      <c r="DB3" s="6" t="s">
        <v>1616</v>
      </c>
      <c r="DC3" s="6" t="s">
        <v>1617</v>
      </c>
      <c r="DD3" s="6">
        <v>3300</v>
      </c>
      <c r="DE3" s="6" t="s">
        <v>1290</v>
      </c>
      <c r="DF3" s="6" t="s">
        <v>1291</v>
      </c>
      <c r="DG3" s="6">
        <v>4180</v>
      </c>
      <c r="DH3" s="6" t="s">
        <v>1622</v>
      </c>
      <c r="DI3" s="6" t="s">
        <v>1623</v>
      </c>
      <c r="DJ3" s="6">
        <v>2090</v>
      </c>
      <c r="DK3" s="6" t="s">
        <v>1588</v>
      </c>
      <c r="DL3" s="6" t="s">
        <v>1589</v>
      </c>
      <c r="DM3" s="6">
        <v>5500</v>
      </c>
      <c r="DN3" s="6" t="s">
        <v>1795</v>
      </c>
      <c r="DO3" s="6" t="s">
        <v>1796</v>
      </c>
      <c r="DP3" s="6">
        <v>33880</v>
      </c>
      <c r="DQ3" s="6" t="s">
        <v>1353</v>
      </c>
      <c r="DR3" s="6" t="s">
        <v>367</v>
      </c>
      <c r="DS3" s="6">
        <v>11660</v>
      </c>
      <c r="DT3" s="6" t="s">
        <v>1364</v>
      </c>
      <c r="DU3" s="6" t="s">
        <v>1213</v>
      </c>
      <c r="DV3" s="6">
        <v>116600</v>
      </c>
      <c r="DW3" s="6" t="s">
        <v>637</v>
      </c>
      <c r="DX3" s="6" t="s">
        <v>638</v>
      </c>
      <c r="DY3" s="6">
        <v>11660</v>
      </c>
      <c r="DZ3" s="6" t="s">
        <v>80</v>
      </c>
      <c r="EA3" s="6">
        <v>0</v>
      </c>
      <c r="EB3" s="6">
        <v>0</v>
      </c>
      <c r="EC3" s="6" t="s">
        <v>80</v>
      </c>
      <c r="ED3" s="6">
        <v>0</v>
      </c>
      <c r="EE3" s="6">
        <v>0</v>
      </c>
      <c r="EF3" s="6" t="s">
        <v>80</v>
      </c>
      <c r="EG3" s="6">
        <v>0</v>
      </c>
      <c r="EH3" s="6">
        <v>0</v>
      </c>
      <c r="EI3" s="6" t="s">
        <v>80</v>
      </c>
      <c r="EJ3" s="6">
        <v>0</v>
      </c>
      <c r="EK3" s="6">
        <v>0</v>
      </c>
      <c r="EL3" s="6" t="s">
        <v>80</v>
      </c>
      <c r="EM3" s="6">
        <v>0</v>
      </c>
      <c r="EN3" s="6">
        <v>0</v>
      </c>
      <c r="EO3" s="6" t="s">
        <v>80</v>
      </c>
      <c r="EP3" s="6">
        <v>0</v>
      </c>
      <c r="EQ3" s="6">
        <v>0</v>
      </c>
      <c r="ER3" s="6" t="s">
        <v>80</v>
      </c>
      <c r="ES3" s="6">
        <v>0</v>
      </c>
      <c r="ET3" s="6">
        <v>0</v>
      </c>
      <c r="EU3" s="6" t="s">
        <v>80</v>
      </c>
      <c r="EV3" s="6">
        <v>0</v>
      </c>
      <c r="EW3" s="6">
        <v>0</v>
      </c>
      <c r="EX3" s="6" t="s">
        <v>80</v>
      </c>
      <c r="EY3" s="6">
        <v>0</v>
      </c>
      <c r="EZ3" s="6">
        <v>0</v>
      </c>
      <c r="FA3" s="6" t="s">
        <v>80</v>
      </c>
      <c r="FB3" s="6">
        <v>0</v>
      </c>
      <c r="FC3" s="6">
        <v>0</v>
      </c>
      <c r="FD3" s="6" t="s">
        <v>80</v>
      </c>
      <c r="FE3" s="6">
        <v>0</v>
      </c>
      <c r="FF3" s="6">
        <v>0</v>
      </c>
      <c r="FG3" s="6" t="s">
        <v>80</v>
      </c>
      <c r="FH3" s="6">
        <v>0</v>
      </c>
      <c r="FI3" s="6">
        <v>0</v>
      </c>
      <c r="FJ3" s="6" t="s">
        <v>80</v>
      </c>
      <c r="FK3" s="6">
        <v>0</v>
      </c>
      <c r="FL3" s="6">
        <v>0</v>
      </c>
      <c r="FM3" s="6" t="s">
        <v>80</v>
      </c>
      <c r="FN3" s="6">
        <v>0</v>
      </c>
      <c r="FO3" s="6">
        <v>0</v>
      </c>
      <c r="FR3" s="163" t="s">
        <v>1371</v>
      </c>
      <c r="FS3" s="163" t="s">
        <v>1371</v>
      </c>
      <c r="FT3" s="163" t="s">
        <v>1385</v>
      </c>
      <c r="FU3" s="163" t="s">
        <v>1386</v>
      </c>
      <c r="FV3" s="163">
        <v>3630</v>
      </c>
      <c r="FW3" s="163" t="s">
        <v>1399</v>
      </c>
      <c r="FX3" s="163" t="s">
        <v>1400</v>
      </c>
      <c r="FY3" s="163">
        <v>3630</v>
      </c>
      <c r="FZ3" s="163" t="s">
        <v>1413</v>
      </c>
      <c r="GA3" s="163" t="s">
        <v>1414</v>
      </c>
      <c r="GB3" s="163">
        <v>3630</v>
      </c>
      <c r="GC3" s="163" t="s">
        <v>1427</v>
      </c>
      <c r="GD3" s="163" t="s">
        <v>1428</v>
      </c>
      <c r="GE3" s="163">
        <v>3630</v>
      </c>
      <c r="GF3" s="163" t="s">
        <v>1441</v>
      </c>
      <c r="GG3" s="163" t="s">
        <v>1442</v>
      </c>
      <c r="GH3" s="163">
        <v>3630</v>
      </c>
      <c r="GI3" s="163" t="s">
        <v>1455</v>
      </c>
      <c r="GJ3" s="163" t="s">
        <v>1456</v>
      </c>
      <c r="GK3" s="163">
        <v>3630</v>
      </c>
      <c r="GL3" s="163" t="s">
        <v>1465</v>
      </c>
      <c r="GM3" s="163" t="s">
        <v>1466</v>
      </c>
      <c r="GN3" s="163">
        <v>3630</v>
      </c>
      <c r="GO3" s="163" t="s">
        <v>1475</v>
      </c>
      <c r="GP3" s="163" t="s">
        <v>1476</v>
      </c>
      <c r="GQ3" s="163">
        <v>3630</v>
      </c>
      <c r="GR3" s="163" t="s">
        <v>1485</v>
      </c>
      <c r="GS3" s="163" t="s">
        <v>1486</v>
      </c>
      <c r="GT3" s="163">
        <v>3630</v>
      </c>
      <c r="GU3" s="163" t="s">
        <v>1495</v>
      </c>
      <c r="GV3" s="163" t="s">
        <v>1496</v>
      </c>
      <c r="GW3" s="163">
        <v>3630</v>
      </c>
      <c r="GX3" s="163" t="s">
        <v>1505</v>
      </c>
      <c r="GY3" s="163" t="s">
        <v>1506</v>
      </c>
      <c r="GZ3" s="163">
        <v>3630</v>
      </c>
      <c r="HA3" s="163" t="s">
        <v>1515</v>
      </c>
      <c r="HB3" s="163" t="s">
        <v>1516</v>
      </c>
      <c r="HC3" s="163">
        <v>3630</v>
      </c>
      <c r="HD3" s="163" t="s">
        <v>1525</v>
      </c>
      <c r="HE3" s="163" t="s">
        <v>1526</v>
      </c>
      <c r="HF3" s="163">
        <v>3630</v>
      </c>
      <c r="HG3" s="163" t="s">
        <v>1535</v>
      </c>
      <c r="HH3" s="163" t="s">
        <v>1536</v>
      </c>
      <c r="HI3" s="163">
        <v>3630</v>
      </c>
      <c r="HJ3" s="163" t="s">
        <v>1545</v>
      </c>
      <c r="HK3" s="163" t="s">
        <v>1546</v>
      </c>
      <c r="HL3" s="163">
        <v>3630</v>
      </c>
      <c r="HM3" s="163" t="s">
        <v>1746</v>
      </c>
      <c r="HN3" s="163" t="s">
        <v>1747</v>
      </c>
      <c r="HO3" s="163">
        <v>5500</v>
      </c>
      <c r="HP3" s="163" t="s">
        <v>80</v>
      </c>
      <c r="HQ3" s="163">
        <v>0</v>
      </c>
      <c r="HR3" s="163">
        <v>0</v>
      </c>
      <c r="HS3" s="163" t="s">
        <v>80</v>
      </c>
      <c r="HT3" s="163">
        <v>0</v>
      </c>
      <c r="HU3" s="163">
        <v>0</v>
      </c>
      <c r="HV3" s="163" t="s">
        <v>80</v>
      </c>
      <c r="HW3" s="163">
        <v>0</v>
      </c>
      <c r="HX3" s="163">
        <v>0</v>
      </c>
      <c r="HY3" s="163" t="s">
        <v>80</v>
      </c>
      <c r="HZ3" s="163">
        <v>0</v>
      </c>
      <c r="IA3" s="163">
        <v>0</v>
      </c>
      <c r="IB3" s="163" t="s">
        <v>80</v>
      </c>
      <c r="IC3" s="163">
        <v>0</v>
      </c>
      <c r="ID3" s="163">
        <v>0</v>
      </c>
      <c r="IE3" s="163" t="s">
        <v>80</v>
      </c>
      <c r="IF3" s="163">
        <v>0</v>
      </c>
      <c r="IG3" s="163">
        <v>0</v>
      </c>
      <c r="IH3" s="163" t="s">
        <v>80</v>
      </c>
      <c r="II3" s="163">
        <v>0</v>
      </c>
      <c r="IJ3" s="163">
        <v>0</v>
      </c>
      <c r="IK3" s="163" t="s">
        <v>80</v>
      </c>
      <c r="IL3" s="163">
        <v>0</v>
      </c>
      <c r="IM3" s="163">
        <v>0</v>
      </c>
      <c r="IN3" s="163" t="s">
        <v>80</v>
      </c>
      <c r="IO3" s="163">
        <v>0</v>
      </c>
      <c r="IP3" s="163">
        <v>0</v>
      </c>
      <c r="IQ3" s="163" t="s">
        <v>80</v>
      </c>
      <c r="IR3" s="163">
        <v>0</v>
      </c>
      <c r="IS3" s="163">
        <v>0</v>
      </c>
      <c r="IT3" s="163" t="s">
        <v>80</v>
      </c>
      <c r="IU3" s="163">
        <v>0</v>
      </c>
      <c r="IV3" s="163">
        <v>0</v>
      </c>
    </row>
    <row r="4" spans="1:256" s="2" customFormat="1">
      <c r="A4" s="2" t="s">
        <v>1070</v>
      </c>
      <c r="B4" s="2" t="s">
        <v>661</v>
      </c>
      <c r="C4" s="2" t="s">
        <v>661</v>
      </c>
      <c r="D4" s="2" t="s">
        <v>933</v>
      </c>
      <c r="E4" s="2" t="s">
        <v>934</v>
      </c>
      <c r="F4" s="2">
        <v>3630</v>
      </c>
      <c r="G4" s="102" t="s">
        <v>1035</v>
      </c>
      <c r="H4" s="2" t="s">
        <v>1036</v>
      </c>
      <c r="I4" s="2">
        <v>3630</v>
      </c>
      <c r="J4" s="2" t="s">
        <v>1032</v>
      </c>
      <c r="K4" s="2" t="s">
        <v>1033</v>
      </c>
      <c r="L4" s="2">
        <v>3080</v>
      </c>
      <c r="M4" s="2" t="s">
        <v>898</v>
      </c>
      <c r="N4" s="103" t="s">
        <v>1028</v>
      </c>
      <c r="O4" s="2">
        <v>3080</v>
      </c>
      <c r="P4" s="2" t="s">
        <v>1052</v>
      </c>
      <c r="Q4" s="2" t="s">
        <v>1053</v>
      </c>
      <c r="R4" s="2">
        <v>3630</v>
      </c>
      <c r="S4" s="2" t="s">
        <v>1263</v>
      </c>
      <c r="T4" s="2" t="s">
        <v>1017</v>
      </c>
      <c r="U4" s="2">
        <v>6380</v>
      </c>
      <c r="V4" s="2" t="s">
        <v>1019</v>
      </c>
      <c r="W4" s="2" t="s">
        <v>1020</v>
      </c>
      <c r="X4" s="2">
        <v>5280</v>
      </c>
      <c r="Y4" s="2" t="s">
        <v>111</v>
      </c>
      <c r="Z4" s="2" t="s">
        <v>234</v>
      </c>
      <c r="AA4" s="2">
        <v>6380</v>
      </c>
      <c r="AB4" s="2" t="s">
        <v>815</v>
      </c>
      <c r="AC4" s="2" t="s">
        <v>816</v>
      </c>
      <c r="AD4" s="2">
        <v>4180</v>
      </c>
      <c r="AE4" s="2" t="s">
        <v>1094</v>
      </c>
      <c r="AF4" s="2" t="s">
        <v>1119</v>
      </c>
      <c r="AG4" s="2">
        <v>5280</v>
      </c>
      <c r="AH4" s="2" t="s">
        <v>850</v>
      </c>
      <c r="AI4" s="2" t="s">
        <v>774</v>
      </c>
      <c r="AJ4" s="2">
        <v>3630</v>
      </c>
      <c r="AK4" s="2" t="s">
        <v>903</v>
      </c>
      <c r="AL4" s="2" t="s">
        <v>904</v>
      </c>
      <c r="AM4" s="2">
        <v>3630</v>
      </c>
      <c r="AN4" s="80" t="s">
        <v>1082</v>
      </c>
      <c r="AO4" s="80" t="s">
        <v>803</v>
      </c>
      <c r="AP4" s="80">
        <v>3080</v>
      </c>
      <c r="AQ4" s="2" t="s">
        <v>804</v>
      </c>
      <c r="AR4" s="2" t="s">
        <v>866</v>
      </c>
      <c r="AS4" s="2">
        <v>4180</v>
      </c>
      <c r="AT4" s="2" t="s">
        <v>946</v>
      </c>
      <c r="AU4" s="2" t="s">
        <v>947</v>
      </c>
      <c r="AV4" s="2">
        <v>4180</v>
      </c>
      <c r="AW4" s="2" t="s">
        <v>1314</v>
      </c>
      <c r="AX4" s="2" t="s">
        <v>1315</v>
      </c>
      <c r="AY4" s="2">
        <v>5280</v>
      </c>
      <c r="AZ4" s="2" t="s">
        <v>162</v>
      </c>
      <c r="BA4" s="2" t="s">
        <v>163</v>
      </c>
      <c r="BB4" s="2">
        <v>7700</v>
      </c>
      <c r="BC4" s="2" t="s">
        <v>811</v>
      </c>
      <c r="BD4" s="2" t="s">
        <v>894</v>
      </c>
      <c r="BE4" s="2">
        <v>6380</v>
      </c>
      <c r="BF4" s="2" t="s">
        <v>1565</v>
      </c>
      <c r="BG4" s="2" t="s">
        <v>1566</v>
      </c>
      <c r="BH4" s="2">
        <v>6380</v>
      </c>
      <c r="BI4" s="2" t="s">
        <v>869</v>
      </c>
      <c r="BJ4" s="2" t="s">
        <v>871</v>
      </c>
      <c r="BK4" s="2">
        <v>4180</v>
      </c>
      <c r="BL4" s="2" t="s">
        <v>911</v>
      </c>
      <c r="BM4" s="2" t="s">
        <v>912</v>
      </c>
      <c r="BN4" s="2">
        <v>4180</v>
      </c>
      <c r="BO4" s="2" t="s">
        <v>1760</v>
      </c>
      <c r="BP4" s="2" t="s">
        <v>1761</v>
      </c>
      <c r="BQ4" s="2">
        <v>2200</v>
      </c>
      <c r="BR4" s="2" t="s">
        <v>80</v>
      </c>
      <c r="BS4" s="2">
        <v>0</v>
      </c>
      <c r="BT4" s="2">
        <v>0</v>
      </c>
      <c r="BU4" s="2" t="s">
        <v>1715</v>
      </c>
      <c r="BV4" s="2" t="s">
        <v>1716</v>
      </c>
      <c r="BW4" s="2">
        <v>3520</v>
      </c>
      <c r="BX4" s="2" t="s">
        <v>80</v>
      </c>
      <c r="BY4" s="2">
        <v>0</v>
      </c>
      <c r="BZ4" s="2">
        <v>0</v>
      </c>
      <c r="CA4" s="2" t="s">
        <v>80</v>
      </c>
      <c r="CB4" s="2">
        <v>0</v>
      </c>
      <c r="CC4" s="2">
        <v>0</v>
      </c>
      <c r="CD4" s="2" t="s">
        <v>80</v>
      </c>
      <c r="CE4" s="2">
        <v>0</v>
      </c>
      <c r="CF4" s="2">
        <v>0</v>
      </c>
      <c r="CG4" s="68"/>
      <c r="CH4" s="68"/>
      <c r="CI4" s="68"/>
      <c r="CJ4" s="68"/>
      <c r="CK4" s="6" t="s">
        <v>1248</v>
      </c>
      <c r="CL4" s="6" t="s">
        <v>1248</v>
      </c>
      <c r="CM4" s="6" t="s">
        <v>930</v>
      </c>
      <c r="CN4" s="6" t="s">
        <v>931</v>
      </c>
      <c r="CO4" s="6">
        <v>4950</v>
      </c>
      <c r="CP4" s="6" t="s">
        <v>1251</v>
      </c>
      <c r="CQ4" s="6" t="s">
        <v>1252</v>
      </c>
      <c r="CR4" s="6">
        <v>5280</v>
      </c>
      <c r="CS4" s="6" t="s">
        <v>1608</v>
      </c>
      <c r="CT4" s="6" t="s">
        <v>1609</v>
      </c>
      <c r="CU4" s="6">
        <v>2200</v>
      </c>
      <c r="CV4" s="6" t="s">
        <v>1679</v>
      </c>
      <c r="CW4" s="6" t="s">
        <v>1680</v>
      </c>
      <c r="CX4" s="6">
        <v>6600</v>
      </c>
      <c r="CY4" s="6" t="s">
        <v>1766</v>
      </c>
      <c r="CZ4" s="6" t="s">
        <v>1767</v>
      </c>
      <c r="DA4" s="6">
        <v>12100</v>
      </c>
      <c r="DB4" s="6" t="s">
        <v>1618</v>
      </c>
      <c r="DC4" s="6" t="s">
        <v>1619</v>
      </c>
      <c r="DD4" s="6">
        <v>4400</v>
      </c>
      <c r="DE4" s="6" t="s">
        <v>1292</v>
      </c>
      <c r="DF4" s="6" t="s">
        <v>1293</v>
      </c>
      <c r="DG4" s="6">
        <v>5280</v>
      </c>
      <c r="DH4" s="6" t="s">
        <v>1624</v>
      </c>
      <c r="DI4" s="6" t="s">
        <v>1625</v>
      </c>
      <c r="DJ4" s="6">
        <v>2420</v>
      </c>
      <c r="DK4" s="6" t="s">
        <v>1590</v>
      </c>
      <c r="DL4" s="6" t="s">
        <v>1591</v>
      </c>
      <c r="DM4" s="6">
        <v>6600</v>
      </c>
      <c r="DN4" s="6" t="s">
        <v>1797</v>
      </c>
      <c r="DO4" s="6" t="s">
        <v>1798</v>
      </c>
      <c r="DP4" s="6">
        <v>55880</v>
      </c>
      <c r="DQ4" s="6" t="s">
        <v>1354</v>
      </c>
      <c r="DR4" s="6" t="s">
        <v>622</v>
      </c>
      <c r="DS4" s="6">
        <v>22660</v>
      </c>
      <c r="DT4" s="6" t="s">
        <v>1365</v>
      </c>
      <c r="DU4" s="6" t="s">
        <v>1214</v>
      </c>
      <c r="DV4" s="6">
        <v>233200</v>
      </c>
      <c r="DW4" s="6" t="s">
        <v>639</v>
      </c>
      <c r="DX4" s="6" t="s">
        <v>640</v>
      </c>
      <c r="DY4" s="6">
        <v>22660</v>
      </c>
      <c r="DZ4" s="6" t="s">
        <v>80</v>
      </c>
      <c r="EA4" s="6">
        <v>0</v>
      </c>
      <c r="EB4" s="6">
        <v>0</v>
      </c>
      <c r="EC4" s="6" t="s">
        <v>80</v>
      </c>
      <c r="ED4" s="6">
        <v>0</v>
      </c>
      <c r="EE4" s="6">
        <v>0</v>
      </c>
      <c r="EF4" s="6" t="s">
        <v>80</v>
      </c>
      <c r="EG4" s="6">
        <v>0</v>
      </c>
      <c r="EH4" s="6">
        <v>0</v>
      </c>
      <c r="EI4" s="6" t="s">
        <v>80</v>
      </c>
      <c r="EJ4" s="6">
        <v>0</v>
      </c>
      <c r="EK4" s="6">
        <v>0</v>
      </c>
      <c r="EL4" s="6" t="s">
        <v>80</v>
      </c>
      <c r="EM4" s="6">
        <v>0</v>
      </c>
      <c r="EN4" s="6">
        <v>0</v>
      </c>
      <c r="EO4" s="6" t="s">
        <v>80</v>
      </c>
      <c r="EP4" s="6">
        <v>0</v>
      </c>
      <c r="EQ4" s="6">
        <v>0</v>
      </c>
      <c r="ER4" s="6" t="s">
        <v>80</v>
      </c>
      <c r="ES4" s="6">
        <v>0</v>
      </c>
      <c r="ET4" s="6">
        <v>0</v>
      </c>
      <c r="EU4" s="6" t="s">
        <v>80</v>
      </c>
      <c r="EV4" s="6">
        <v>0</v>
      </c>
      <c r="EW4" s="6">
        <v>0</v>
      </c>
      <c r="EX4" s="6" t="s">
        <v>80</v>
      </c>
      <c r="EY4" s="6">
        <v>0</v>
      </c>
      <c r="EZ4" s="6">
        <v>0</v>
      </c>
      <c r="FA4" s="6" t="s">
        <v>80</v>
      </c>
      <c r="FB4" s="6">
        <v>0</v>
      </c>
      <c r="FC4" s="6">
        <v>0</v>
      </c>
      <c r="FD4" s="6" t="s">
        <v>80</v>
      </c>
      <c r="FE4" s="6">
        <v>0</v>
      </c>
      <c r="FF4" s="6">
        <v>0</v>
      </c>
      <c r="FG4" s="6" t="s">
        <v>80</v>
      </c>
      <c r="FH4" s="6">
        <v>0</v>
      </c>
      <c r="FI4" s="6">
        <v>0</v>
      </c>
      <c r="FJ4" s="6" t="s">
        <v>80</v>
      </c>
      <c r="FK4" s="6">
        <v>0</v>
      </c>
      <c r="FL4" s="6">
        <v>0</v>
      </c>
      <c r="FM4" s="6" t="s">
        <v>80</v>
      </c>
      <c r="FN4" s="6">
        <v>0</v>
      </c>
      <c r="FO4" s="6">
        <v>0</v>
      </c>
      <c r="FR4" s="163" t="s">
        <v>1372</v>
      </c>
      <c r="FS4" s="163" t="s">
        <v>1372</v>
      </c>
      <c r="FT4" s="163" t="s">
        <v>1387</v>
      </c>
      <c r="FU4" s="163" t="s">
        <v>1388</v>
      </c>
      <c r="FV4" s="163">
        <v>4180</v>
      </c>
      <c r="FW4" s="163" t="s">
        <v>1401</v>
      </c>
      <c r="FX4" s="163" t="s">
        <v>1402</v>
      </c>
      <c r="FY4" s="163">
        <v>4180</v>
      </c>
      <c r="FZ4" s="163" t="s">
        <v>1415</v>
      </c>
      <c r="GA4" s="163" t="s">
        <v>1416</v>
      </c>
      <c r="GB4" s="163">
        <v>4180</v>
      </c>
      <c r="GC4" s="163" t="s">
        <v>1429</v>
      </c>
      <c r="GD4" s="163" t="s">
        <v>1430</v>
      </c>
      <c r="GE4" s="163">
        <v>4180</v>
      </c>
      <c r="GF4" s="163" t="s">
        <v>1443</v>
      </c>
      <c r="GG4" s="163" t="s">
        <v>1444</v>
      </c>
      <c r="GH4" s="163">
        <v>4180</v>
      </c>
      <c r="GI4" s="163" t="s">
        <v>1457</v>
      </c>
      <c r="GJ4" s="163" t="s">
        <v>1458</v>
      </c>
      <c r="GK4" s="163">
        <v>4180</v>
      </c>
      <c r="GL4" s="163" t="s">
        <v>1467</v>
      </c>
      <c r="GM4" s="163" t="s">
        <v>1468</v>
      </c>
      <c r="GN4" s="163">
        <v>4180</v>
      </c>
      <c r="GO4" s="163" t="s">
        <v>1477</v>
      </c>
      <c r="GP4" s="163" t="s">
        <v>1478</v>
      </c>
      <c r="GQ4" s="163">
        <v>4180</v>
      </c>
      <c r="GR4" s="163" t="s">
        <v>1487</v>
      </c>
      <c r="GS4" s="163" t="s">
        <v>1488</v>
      </c>
      <c r="GT4" s="163">
        <v>4180</v>
      </c>
      <c r="GU4" s="163" t="s">
        <v>1497</v>
      </c>
      <c r="GV4" s="163" t="s">
        <v>1498</v>
      </c>
      <c r="GW4" s="163">
        <v>4180</v>
      </c>
      <c r="GX4" s="163" t="s">
        <v>1507</v>
      </c>
      <c r="GY4" s="163" t="s">
        <v>1508</v>
      </c>
      <c r="GZ4" s="163">
        <v>4180</v>
      </c>
      <c r="HA4" s="163" t="s">
        <v>1517</v>
      </c>
      <c r="HB4" s="163" t="s">
        <v>1518</v>
      </c>
      <c r="HC4" s="163">
        <v>4180</v>
      </c>
      <c r="HD4" s="163" t="s">
        <v>1527</v>
      </c>
      <c r="HE4" s="163" t="s">
        <v>1528</v>
      </c>
      <c r="HF4" s="163">
        <v>4180</v>
      </c>
      <c r="HG4" s="163" t="s">
        <v>1537</v>
      </c>
      <c r="HH4" s="163" t="s">
        <v>1538</v>
      </c>
      <c r="HI4" s="163">
        <v>4180</v>
      </c>
      <c r="HJ4" s="163" t="s">
        <v>1547</v>
      </c>
      <c r="HK4" s="163" t="s">
        <v>1548</v>
      </c>
      <c r="HL4" s="163">
        <v>4180</v>
      </c>
      <c r="HM4" s="163" t="s">
        <v>1748</v>
      </c>
      <c r="HN4" s="163" t="s">
        <v>1749</v>
      </c>
      <c r="HO4" s="163">
        <v>5500</v>
      </c>
      <c r="HP4" s="163" t="s">
        <v>80</v>
      </c>
      <c r="HQ4" s="163">
        <v>0</v>
      </c>
      <c r="HR4" s="163">
        <v>0</v>
      </c>
      <c r="HS4" s="163" t="s">
        <v>80</v>
      </c>
      <c r="HT4" s="163">
        <v>0</v>
      </c>
      <c r="HU4" s="163">
        <v>0</v>
      </c>
      <c r="HV4" s="163" t="s">
        <v>80</v>
      </c>
      <c r="HW4" s="163">
        <v>0</v>
      </c>
      <c r="HX4" s="163">
        <v>0</v>
      </c>
      <c r="HY4" s="163" t="s">
        <v>80</v>
      </c>
      <c r="HZ4" s="163">
        <v>0</v>
      </c>
      <c r="IA4" s="163">
        <v>0</v>
      </c>
      <c r="IB4" s="163" t="s">
        <v>80</v>
      </c>
      <c r="IC4" s="163">
        <v>0</v>
      </c>
      <c r="ID4" s="163">
        <v>0</v>
      </c>
      <c r="IE4" s="163" t="s">
        <v>80</v>
      </c>
      <c r="IF4" s="163">
        <v>0</v>
      </c>
      <c r="IG4" s="163">
        <v>0</v>
      </c>
      <c r="IH4" s="163" t="s">
        <v>80</v>
      </c>
      <c r="II4" s="163">
        <v>0</v>
      </c>
      <c r="IJ4" s="163">
        <v>0</v>
      </c>
      <c r="IK4" s="163" t="s">
        <v>80</v>
      </c>
      <c r="IL4" s="163">
        <v>0</v>
      </c>
      <c r="IM4" s="163">
        <v>0</v>
      </c>
      <c r="IN4" s="163" t="s">
        <v>80</v>
      </c>
      <c r="IO4" s="163">
        <v>0</v>
      </c>
      <c r="IP4" s="163">
        <v>0</v>
      </c>
      <c r="IQ4" s="163" t="s">
        <v>80</v>
      </c>
      <c r="IR4" s="163">
        <v>0</v>
      </c>
      <c r="IS4" s="163">
        <v>0</v>
      </c>
      <c r="IT4" s="163" t="s">
        <v>80</v>
      </c>
      <c r="IU4" s="163">
        <v>0</v>
      </c>
      <c r="IV4" s="163">
        <v>0</v>
      </c>
    </row>
    <row r="5" spans="1:256" s="2" customFormat="1">
      <c r="A5" s="2" t="s">
        <v>714</v>
      </c>
      <c r="B5" s="2" t="s">
        <v>670</v>
      </c>
      <c r="C5" s="2" t="s">
        <v>670</v>
      </c>
      <c r="D5" s="2" t="s">
        <v>935</v>
      </c>
      <c r="E5" s="2" t="s">
        <v>763</v>
      </c>
      <c r="F5" s="2">
        <v>4180</v>
      </c>
      <c r="G5" s="102" t="s">
        <v>1037</v>
      </c>
      <c r="H5" s="2" t="s">
        <v>1038</v>
      </c>
      <c r="I5" s="2">
        <v>4180</v>
      </c>
      <c r="J5" s="2" t="s">
        <v>1159</v>
      </c>
      <c r="K5" s="2" t="s">
        <v>1160</v>
      </c>
      <c r="L5" s="2">
        <v>3630</v>
      </c>
      <c r="M5" s="2" t="s">
        <v>1029</v>
      </c>
      <c r="N5" s="103" t="s">
        <v>1153</v>
      </c>
      <c r="O5" s="2">
        <v>3630</v>
      </c>
      <c r="P5" s="2" t="s">
        <v>1054</v>
      </c>
      <c r="Q5" s="2" t="s">
        <v>1055</v>
      </c>
      <c r="R5" s="2">
        <v>4180</v>
      </c>
      <c r="S5" s="2" t="s">
        <v>1264</v>
      </c>
      <c r="T5" s="2" t="s">
        <v>1018</v>
      </c>
      <c r="U5" s="2">
        <v>11880</v>
      </c>
      <c r="V5" s="2" t="s">
        <v>80</v>
      </c>
      <c r="W5" s="2">
        <v>0</v>
      </c>
      <c r="X5" s="2">
        <v>0</v>
      </c>
      <c r="Y5" s="2" t="s">
        <v>149</v>
      </c>
      <c r="Z5" s="2" t="s">
        <v>150</v>
      </c>
      <c r="AA5" s="2">
        <v>11880</v>
      </c>
      <c r="AB5" s="2" t="s">
        <v>817</v>
      </c>
      <c r="AC5" s="2" t="s">
        <v>818</v>
      </c>
      <c r="AD5" s="2">
        <v>5280</v>
      </c>
      <c r="AE5" s="2" t="s">
        <v>1120</v>
      </c>
      <c r="AF5" s="2" t="s">
        <v>782</v>
      </c>
      <c r="AG5" s="2">
        <v>6380</v>
      </c>
      <c r="AH5" s="2" t="s">
        <v>775</v>
      </c>
      <c r="AI5" s="2" t="s">
        <v>776</v>
      </c>
      <c r="AJ5" s="2">
        <v>4180</v>
      </c>
      <c r="AK5" s="2" t="s">
        <v>821</v>
      </c>
      <c r="AL5" s="2" t="s">
        <v>822</v>
      </c>
      <c r="AM5" s="2">
        <v>4180</v>
      </c>
      <c r="AN5" s="80" t="s">
        <v>1178</v>
      </c>
      <c r="AO5" s="80" t="s">
        <v>1179</v>
      </c>
      <c r="AP5" s="80">
        <v>3630</v>
      </c>
      <c r="AQ5" s="2" t="s">
        <v>867</v>
      </c>
      <c r="AR5" s="2" t="s">
        <v>868</v>
      </c>
      <c r="AS5" s="2">
        <v>4730</v>
      </c>
      <c r="AT5" s="2" t="s">
        <v>948</v>
      </c>
      <c r="AU5" s="2" t="s">
        <v>949</v>
      </c>
      <c r="AV5" s="2">
        <v>4730</v>
      </c>
      <c r="AW5" s="2" t="s">
        <v>1316</v>
      </c>
      <c r="AX5" s="2" t="s">
        <v>1317</v>
      </c>
      <c r="AY5" s="2">
        <v>6380</v>
      </c>
      <c r="AZ5" s="2" t="s">
        <v>232</v>
      </c>
      <c r="BA5" s="2" t="s">
        <v>127</v>
      </c>
      <c r="BB5" s="2">
        <v>11000</v>
      </c>
      <c r="BC5" s="2" t="s">
        <v>892</v>
      </c>
      <c r="BD5" s="2" t="s">
        <v>893</v>
      </c>
      <c r="BE5" s="2">
        <v>11880</v>
      </c>
      <c r="BF5" s="2" t="s">
        <v>1567</v>
      </c>
      <c r="BG5" s="2" t="s">
        <v>1568</v>
      </c>
      <c r="BH5" s="2">
        <v>11880</v>
      </c>
      <c r="BI5" s="2" t="s">
        <v>872</v>
      </c>
      <c r="BJ5" s="2" t="s">
        <v>873</v>
      </c>
      <c r="BK5" s="2">
        <v>4730</v>
      </c>
      <c r="BL5" s="2" t="s">
        <v>913</v>
      </c>
      <c r="BM5" s="2" t="s">
        <v>820</v>
      </c>
      <c r="BN5" s="2">
        <v>5280</v>
      </c>
      <c r="BO5" s="2" t="s">
        <v>1762</v>
      </c>
      <c r="BP5" s="2" t="s">
        <v>1763</v>
      </c>
      <c r="BQ5" s="2">
        <v>2750</v>
      </c>
      <c r="BR5" s="2" t="s">
        <v>80</v>
      </c>
      <c r="BS5" s="2">
        <v>0</v>
      </c>
      <c r="BT5" s="2">
        <v>0</v>
      </c>
      <c r="BU5" s="2" t="s">
        <v>1717</v>
      </c>
      <c r="BV5" s="2" t="s">
        <v>1718</v>
      </c>
      <c r="BW5" s="2">
        <v>4070</v>
      </c>
      <c r="BX5" s="2" t="s">
        <v>80</v>
      </c>
      <c r="BY5" s="2">
        <v>0</v>
      </c>
      <c r="BZ5" s="2">
        <v>0</v>
      </c>
      <c r="CA5" s="2" t="s">
        <v>80</v>
      </c>
      <c r="CB5" s="2">
        <v>0</v>
      </c>
      <c r="CC5" s="2">
        <v>0</v>
      </c>
      <c r="CD5" s="2" t="s">
        <v>80</v>
      </c>
      <c r="CE5" s="2">
        <v>0</v>
      </c>
      <c r="CF5" s="2">
        <v>0</v>
      </c>
      <c r="CG5" s="68"/>
      <c r="CH5" s="68"/>
      <c r="CI5" s="68"/>
      <c r="CJ5" s="68"/>
      <c r="CK5" s="6" t="s">
        <v>88</v>
      </c>
      <c r="CL5" s="6" t="s">
        <v>88</v>
      </c>
      <c r="CM5" s="6" t="s">
        <v>932</v>
      </c>
      <c r="CN5" s="6" t="s">
        <v>925</v>
      </c>
      <c r="CO5" s="6">
        <v>5500</v>
      </c>
      <c r="CP5" s="6" t="s">
        <v>1253</v>
      </c>
      <c r="CQ5" s="6" t="s">
        <v>1254</v>
      </c>
      <c r="CR5" s="6">
        <v>6380</v>
      </c>
      <c r="CS5" s="6" t="s">
        <v>1610</v>
      </c>
      <c r="CT5" s="6" t="s">
        <v>1611</v>
      </c>
      <c r="CU5" s="6">
        <v>3300</v>
      </c>
      <c r="CV5" s="6" t="s">
        <v>1681</v>
      </c>
      <c r="CW5" s="6" t="s">
        <v>1682</v>
      </c>
      <c r="CX5" s="6">
        <v>7700</v>
      </c>
      <c r="CY5" s="6" t="s">
        <v>1768</v>
      </c>
      <c r="CZ5" s="6" t="s">
        <v>1769</v>
      </c>
      <c r="DA5" s="6">
        <v>17600</v>
      </c>
      <c r="DB5" s="6" t="s">
        <v>1620</v>
      </c>
      <c r="DC5" s="6" t="s">
        <v>1621</v>
      </c>
      <c r="DD5" s="6">
        <v>5500</v>
      </c>
      <c r="DE5" s="6" t="s">
        <v>1294</v>
      </c>
      <c r="DF5" s="6" t="s">
        <v>1295</v>
      </c>
      <c r="DG5" s="6">
        <v>6380</v>
      </c>
      <c r="DH5" s="6" t="s">
        <v>1626</v>
      </c>
      <c r="DI5" s="6" t="s">
        <v>1627</v>
      </c>
      <c r="DJ5" s="6">
        <v>3080</v>
      </c>
      <c r="DK5" s="6" t="s">
        <v>1592</v>
      </c>
      <c r="DL5" s="6" t="s">
        <v>1593</v>
      </c>
      <c r="DM5" s="6">
        <v>7700</v>
      </c>
      <c r="DN5" s="6" t="s">
        <v>1799</v>
      </c>
      <c r="DO5" s="6" t="s">
        <v>1800</v>
      </c>
      <c r="DP5" s="6">
        <v>77880</v>
      </c>
      <c r="DQ5" s="6" t="s">
        <v>1355</v>
      </c>
      <c r="DR5" s="6" t="s">
        <v>554</v>
      </c>
      <c r="DS5" s="6">
        <v>22660</v>
      </c>
      <c r="DT5" s="6" t="s">
        <v>1366</v>
      </c>
      <c r="DU5" s="6" t="s">
        <v>1215</v>
      </c>
      <c r="DV5" s="6">
        <v>349800</v>
      </c>
      <c r="DW5" s="6" t="s">
        <v>641</v>
      </c>
      <c r="DX5" s="6" t="s">
        <v>453</v>
      </c>
      <c r="DY5" s="6">
        <v>33660</v>
      </c>
      <c r="DZ5" s="6" t="s">
        <v>80</v>
      </c>
      <c r="EA5" s="6">
        <v>0</v>
      </c>
      <c r="EB5" s="6">
        <v>0</v>
      </c>
      <c r="EC5" s="6" t="s">
        <v>80</v>
      </c>
      <c r="ED5" s="6">
        <v>0</v>
      </c>
      <c r="EE5" s="6">
        <v>0</v>
      </c>
      <c r="EF5" s="6" t="s">
        <v>80</v>
      </c>
      <c r="EG5" s="6">
        <v>0</v>
      </c>
      <c r="EH5" s="6">
        <v>0</v>
      </c>
      <c r="EI5" s="6" t="s">
        <v>80</v>
      </c>
      <c r="EJ5" s="6">
        <v>0</v>
      </c>
      <c r="EK5" s="6">
        <v>0</v>
      </c>
      <c r="EL5" s="6" t="s">
        <v>80</v>
      </c>
      <c r="EM5" s="6">
        <v>0</v>
      </c>
      <c r="EN5" s="6">
        <v>0</v>
      </c>
      <c r="EO5" s="6" t="s">
        <v>80</v>
      </c>
      <c r="EP5" s="6">
        <v>0</v>
      </c>
      <c r="EQ5" s="6">
        <v>0</v>
      </c>
      <c r="ER5" s="6" t="s">
        <v>80</v>
      </c>
      <c r="ES5" s="6">
        <v>0</v>
      </c>
      <c r="ET5" s="6">
        <v>0</v>
      </c>
      <c r="EU5" s="6" t="s">
        <v>80</v>
      </c>
      <c r="EV5" s="6">
        <v>0</v>
      </c>
      <c r="EW5" s="6">
        <v>0</v>
      </c>
      <c r="EX5" s="6" t="s">
        <v>80</v>
      </c>
      <c r="EY5" s="6">
        <v>0</v>
      </c>
      <c r="EZ5" s="6">
        <v>0</v>
      </c>
      <c r="FA5" s="6" t="s">
        <v>80</v>
      </c>
      <c r="FB5" s="6">
        <v>0</v>
      </c>
      <c r="FC5" s="6">
        <v>0</v>
      </c>
      <c r="FD5" s="6" t="s">
        <v>80</v>
      </c>
      <c r="FE5" s="6">
        <v>0</v>
      </c>
      <c r="FF5" s="6">
        <v>0</v>
      </c>
      <c r="FG5" s="6" t="s">
        <v>80</v>
      </c>
      <c r="FH5" s="6">
        <v>0</v>
      </c>
      <c r="FI5" s="6">
        <v>0</v>
      </c>
      <c r="FJ5" s="6" t="s">
        <v>80</v>
      </c>
      <c r="FK5" s="6">
        <v>0</v>
      </c>
      <c r="FL5" s="6">
        <v>0</v>
      </c>
      <c r="FM5" s="6" t="s">
        <v>80</v>
      </c>
      <c r="FN5" s="6">
        <v>0</v>
      </c>
      <c r="FO5" s="6">
        <v>0</v>
      </c>
      <c r="FR5" s="163" t="s">
        <v>1373</v>
      </c>
      <c r="FS5" s="163" t="s">
        <v>1373</v>
      </c>
      <c r="FT5" s="163" t="s">
        <v>1389</v>
      </c>
      <c r="FU5" s="163" t="s">
        <v>1390</v>
      </c>
      <c r="FV5" s="163">
        <v>4730</v>
      </c>
      <c r="FW5" s="163" t="s">
        <v>1403</v>
      </c>
      <c r="FX5" s="163" t="s">
        <v>1404</v>
      </c>
      <c r="FY5" s="163">
        <v>4730</v>
      </c>
      <c r="FZ5" s="163" t="s">
        <v>1417</v>
      </c>
      <c r="GA5" s="163" t="s">
        <v>1418</v>
      </c>
      <c r="GB5" s="163">
        <v>4730</v>
      </c>
      <c r="GC5" s="163" t="s">
        <v>1431</v>
      </c>
      <c r="GD5" s="163" t="s">
        <v>1432</v>
      </c>
      <c r="GE5" s="163">
        <v>4730</v>
      </c>
      <c r="GF5" s="163" t="s">
        <v>1445</v>
      </c>
      <c r="GG5" s="163" t="s">
        <v>1446</v>
      </c>
      <c r="GH5" s="163">
        <v>4730</v>
      </c>
      <c r="GI5" s="163" t="s">
        <v>1459</v>
      </c>
      <c r="GJ5" s="163" t="s">
        <v>1460</v>
      </c>
      <c r="GK5" s="163">
        <v>4730</v>
      </c>
      <c r="GL5" s="163" t="s">
        <v>1469</v>
      </c>
      <c r="GM5" s="163" t="s">
        <v>1470</v>
      </c>
      <c r="GN5" s="163">
        <v>4730</v>
      </c>
      <c r="GO5" s="163" t="s">
        <v>1479</v>
      </c>
      <c r="GP5" s="163" t="s">
        <v>1480</v>
      </c>
      <c r="GQ5" s="163">
        <v>4730</v>
      </c>
      <c r="GR5" s="163" t="s">
        <v>1489</v>
      </c>
      <c r="GS5" s="163" t="s">
        <v>1490</v>
      </c>
      <c r="GT5" s="163">
        <v>4730</v>
      </c>
      <c r="GU5" s="163" t="s">
        <v>1499</v>
      </c>
      <c r="GV5" s="163" t="s">
        <v>1500</v>
      </c>
      <c r="GW5" s="163">
        <v>4730</v>
      </c>
      <c r="GX5" s="163" t="s">
        <v>1509</v>
      </c>
      <c r="GY5" s="163" t="s">
        <v>1510</v>
      </c>
      <c r="GZ5" s="163">
        <v>4730</v>
      </c>
      <c r="HA5" s="163" t="s">
        <v>1519</v>
      </c>
      <c r="HB5" s="163" t="s">
        <v>1520</v>
      </c>
      <c r="HC5" s="163">
        <v>4730</v>
      </c>
      <c r="HD5" s="163" t="s">
        <v>1529</v>
      </c>
      <c r="HE5" s="163" t="s">
        <v>1530</v>
      </c>
      <c r="HF5" s="163">
        <v>4730</v>
      </c>
      <c r="HG5" s="163" t="s">
        <v>1539</v>
      </c>
      <c r="HH5" s="163" t="s">
        <v>1540</v>
      </c>
      <c r="HI5" s="163">
        <v>4730</v>
      </c>
      <c r="HJ5" s="163" t="s">
        <v>1549</v>
      </c>
      <c r="HK5" s="163" t="s">
        <v>1550</v>
      </c>
      <c r="HL5" s="163">
        <v>4730</v>
      </c>
      <c r="HM5" s="163" t="s">
        <v>1750</v>
      </c>
      <c r="HN5" s="163" t="s">
        <v>1751</v>
      </c>
      <c r="HO5" s="163">
        <v>5500</v>
      </c>
      <c r="HP5" s="163" t="s">
        <v>80</v>
      </c>
      <c r="HQ5" s="163">
        <v>0</v>
      </c>
      <c r="HR5" s="163">
        <v>0</v>
      </c>
      <c r="HS5" s="163" t="s">
        <v>80</v>
      </c>
      <c r="HT5" s="163">
        <v>0</v>
      </c>
      <c r="HU5" s="163">
        <v>0</v>
      </c>
      <c r="HV5" s="163" t="s">
        <v>80</v>
      </c>
      <c r="HW5" s="163">
        <v>0</v>
      </c>
      <c r="HX5" s="163">
        <v>0</v>
      </c>
      <c r="HY5" s="163" t="s">
        <v>80</v>
      </c>
      <c r="HZ5" s="163">
        <v>0</v>
      </c>
      <c r="IA5" s="163">
        <v>0</v>
      </c>
      <c r="IB5" s="163" t="s">
        <v>80</v>
      </c>
      <c r="IC5" s="163">
        <v>0</v>
      </c>
      <c r="ID5" s="163">
        <v>0</v>
      </c>
      <c r="IE5" s="163" t="s">
        <v>80</v>
      </c>
      <c r="IF5" s="163">
        <v>0</v>
      </c>
      <c r="IG5" s="163">
        <v>0</v>
      </c>
      <c r="IH5" s="163" t="s">
        <v>80</v>
      </c>
      <c r="II5" s="163">
        <v>0</v>
      </c>
      <c r="IJ5" s="163">
        <v>0</v>
      </c>
      <c r="IK5" s="163" t="s">
        <v>80</v>
      </c>
      <c r="IL5" s="163">
        <v>0</v>
      </c>
      <c r="IM5" s="163">
        <v>0</v>
      </c>
      <c r="IN5" s="163" t="s">
        <v>80</v>
      </c>
      <c r="IO5" s="163">
        <v>0</v>
      </c>
      <c r="IP5" s="163">
        <v>0</v>
      </c>
      <c r="IQ5" s="163" t="s">
        <v>80</v>
      </c>
      <c r="IR5" s="163">
        <v>0</v>
      </c>
      <c r="IS5" s="163">
        <v>0</v>
      </c>
      <c r="IT5" s="163" t="s">
        <v>80</v>
      </c>
      <c r="IU5" s="163">
        <v>0</v>
      </c>
      <c r="IV5" s="163">
        <v>0</v>
      </c>
    </row>
    <row r="6" spans="1:256" s="2" customFormat="1">
      <c r="A6" s="2" t="s">
        <v>80</v>
      </c>
      <c r="B6" s="2" t="s">
        <v>1050</v>
      </c>
      <c r="C6" s="2" t="s">
        <v>1050</v>
      </c>
      <c r="D6" s="2" t="s">
        <v>835</v>
      </c>
      <c r="E6" s="2" t="s">
        <v>963</v>
      </c>
      <c r="F6" s="2">
        <v>4730</v>
      </c>
      <c r="G6" s="102" t="s">
        <v>1039</v>
      </c>
      <c r="H6" s="2" t="s">
        <v>1040</v>
      </c>
      <c r="I6" s="2">
        <v>4730</v>
      </c>
      <c r="J6" s="2" t="s">
        <v>1161</v>
      </c>
      <c r="K6" s="2" t="s">
        <v>1162</v>
      </c>
      <c r="L6" s="2">
        <v>4180</v>
      </c>
      <c r="M6" s="2" t="s">
        <v>1154</v>
      </c>
      <c r="N6" s="103" t="s">
        <v>1155</v>
      </c>
      <c r="O6" s="2">
        <v>4180</v>
      </c>
      <c r="P6" s="2" t="s">
        <v>1056</v>
      </c>
      <c r="Q6" s="2" t="s">
        <v>1004</v>
      </c>
      <c r="R6" s="2">
        <v>4730</v>
      </c>
      <c r="S6" s="2" t="s">
        <v>80</v>
      </c>
      <c r="T6" s="2">
        <v>0</v>
      </c>
      <c r="U6" s="2">
        <v>0</v>
      </c>
      <c r="V6" s="2" t="s">
        <v>80</v>
      </c>
      <c r="W6" s="2">
        <v>0</v>
      </c>
      <c r="X6" s="2">
        <v>0</v>
      </c>
      <c r="Y6" s="2" t="s">
        <v>70</v>
      </c>
      <c r="Z6" s="2" t="s">
        <v>71</v>
      </c>
      <c r="AA6" s="2">
        <v>17380</v>
      </c>
      <c r="AB6" s="2" t="s">
        <v>1146</v>
      </c>
      <c r="AC6" s="2" t="s">
        <v>1147</v>
      </c>
      <c r="AD6" s="2">
        <v>6380</v>
      </c>
      <c r="AE6" s="2" t="s">
        <v>783</v>
      </c>
      <c r="AF6" s="2" t="s">
        <v>784</v>
      </c>
      <c r="AG6" s="2">
        <v>9680</v>
      </c>
      <c r="AH6" s="2" t="s">
        <v>855</v>
      </c>
      <c r="AI6" s="2" t="s">
        <v>856</v>
      </c>
      <c r="AJ6" s="2">
        <v>4730</v>
      </c>
      <c r="AK6" s="2" t="s">
        <v>823</v>
      </c>
      <c r="AL6" s="2" t="s">
        <v>824</v>
      </c>
      <c r="AM6" s="2">
        <v>4730</v>
      </c>
      <c r="AN6" s="80" t="s">
        <v>909</v>
      </c>
      <c r="AO6" s="80" t="s">
        <v>910</v>
      </c>
      <c r="AP6" s="80">
        <v>4180</v>
      </c>
      <c r="AQ6" s="2" t="s">
        <v>805</v>
      </c>
      <c r="AR6" s="2" t="s">
        <v>806</v>
      </c>
      <c r="AS6" s="2">
        <v>5280</v>
      </c>
      <c r="AT6" s="2" t="s">
        <v>950</v>
      </c>
      <c r="AU6" s="2" t="s">
        <v>951</v>
      </c>
      <c r="AV6" s="2">
        <v>5280</v>
      </c>
      <c r="AW6" s="2" t="s">
        <v>1318</v>
      </c>
      <c r="AX6" s="2" t="s">
        <v>1319</v>
      </c>
      <c r="AY6" s="2">
        <v>11880</v>
      </c>
      <c r="AZ6" s="2" t="s">
        <v>128</v>
      </c>
      <c r="BA6" s="2" t="s">
        <v>129</v>
      </c>
      <c r="BB6" s="2">
        <v>13200</v>
      </c>
      <c r="BC6" s="2" t="s">
        <v>1789</v>
      </c>
      <c r="BD6" s="2" t="s">
        <v>1790</v>
      </c>
      <c r="BE6" s="2">
        <v>22880</v>
      </c>
      <c r="BF6" s="2" t="s">
        <v>1569</v>
      </c>
      <c r="BG6" s="2" t="s">
        <v>1570</v>
      </c>
      <c r="BH6" s="2">
        <v>22880</v>
      </c>
      <c r="BI6" s="2" t="s">
        <v>1084</v>
      </c>
      <c r="BJ6" s="2" t="s">
        <v>1085</v>
      </c>
      <c r="BK6" s="2">
        <v>5280</v>
      </c>
      <c r="BL6" s="2" t="s">
        <v>915</v>
      </c>
      <c r="BM6" s="2" t="s">
        <v>916</v>
      </c>
      <c r="BN6" s="2">
        <v>6380</v>
      </c>
      <c r="BO6" s="2" t="s">
        <v>80</v>
      </c>
      <c r="BP6" s="2">
        <v>0</v>
      </c>
      <c r="BQ6" s="2">
        <v>0</v>
      </c>
      <c r="BR6" s="2" t="s">
        <v>80</v>
      </c>
      <c r="BS6" s="2">
        <v>0</v>
      </c>
      <c r="BT6" s="2">
        <v>0</v>
      </c>
      <c r="BU6" s="2" t="s">
        <v>1719</v>
      </c>
      <c r="BV6" s="2" t="s">
        <v>1720</v>
      </c>
      <c r="BW6" s="2">
        <v>4620</v>
      </c>
      <c r="BX6" s="2" t="s">
        <v>80</v>
      </c>
      <c r="BY6" s="2">
        <v>0</v>
      </c>
      <c r="BZ6" s="2">
        <v>0</v>
      </c>
      <c r="CA6" s="2" t="s">
        <v>80</v>
      </c>
      <c r="CB6" s="2">
        <v>0</v>
      </c>
      <c r="CC6" s="2">
        <v>0</v>
      </c>
      <c r="CD6" s="2" t="s">
        <v>80</v>
      </c>
      <c r="CE6" s="2">
        <v>0</v>
      </c>
      <c r="CF6" s="2">
        <v>0</v>
      </c>
      <c r="CG6" s="68"/>
      <c r="CH6" s="68"/>
      <c r="CI6" s="68"/>
      <c r="CJ6" s="68"/>
      <c r="CK6" s="6" t="s">
        <v>172</v>
      </c>
      <c r="CL6" s="6" t="s">
        <v>172</v>
      </c>
      <c r="CM6" s="6" t="s">
        <v>927</v>
      </c>
      <c r="CN6" s="6" t="s">
        <v>928</v>
      </c>
      <c r="CO6" s="6">
        <v>6600</v>
      </c>
      <c r="CP6" s="6" t="s">
        <v>1582</v>
      </c>
      <c r="CQ6" s="6" t="s">
        <v>1583</v>
      </c>
      <c r="CR6" s="6">
        <v>9680</v>
      </c>
      <c r="CS6" s="6" t="s">
        <v>1612</v>
      </c>
      <c r="CT6" s="6" t="s">
        <v>1613</v>
      </c>
      <c r="CU6" s="6">
        <v>5500</v>
      </c>
      <c r="CV6" s="6" t="s">
        <v>1683</v>
      </c>
      <c r="CW6" s="6" t="s">
        <v>1684</v>
      </c>
      <c r="CX6" s="6">
        <v>9900</v>
      </c>
      <c r="CY6" s="6" t="s">
        <v>1770</v>
      </c>
      <c r="CZ6" s="6" t="s">
        <v>1771</v>
      </c>
      <c r="DA6" s="6">
        <v>23100</v>
      </c>
      <c r="DB6" s="6" t="s">
        <v>80</v>
      </c>
      <c r="DC6" s="6">
        <v>0</v>
      </c>
      <c r="DD6" s="6">
        <v>0</v>
      </c>
      <c r="DE6" s="6" t="s">
        <v>1296</v>
      </c>
      <c r="DF6" s="6" t="s">
        <v>1297</v>
      </c>
      <c r="DG6" s="6">
        <v>11880</v>
      </c>
      <c r="DH6" s="6" t="s">
        <v>1628</v>
      </c>
      <c r="DI6" s="6" t="s">
        <v>1629</v>
      </c>
      <c r="DJ6" s="6">
        <v>3630</v>
      </c>
      <c r="DK6" s="6" t="s">
        <v>1594</v>
      </c>
      <c r="DL6" s="6" t="s">
        <v>1595</v>
      </c>
      <c r="DM6" s="6">
        <v>8800</v>
      </c>
      <c r="DN6" s="6" t="s">
        <v>1801</v>
      </c>
      <c r="DO6" s="6" t="s">
        <v>1802</v>
      </c>
      <c r="DP6" s="6">
        <v>110880</v>
      </c>
      <c r="DQ6" s="6" t="s">
        <v>1356</v>
      </c>
      <c r="DR6" s="6" t="s">
        <v>400</v>
      </c>
      <c r="DS6" s="6">
        <v>33660</v>
      </c>
      <c r="DT6" s="6" t="s">
        <v>1671</v>
      </c>
      <c r="DU6" s="6" t="s">
        <v>1367</v>
      </c>
      <c r="DV6" s="6">
        <v>121550</v>
      </c>
      <c r="DW6" s="6" t="s">
        <v>642</v>
      </c>
      <c r="DX6" s="6" t="s">
        <v>338</v>
      </c>
      <c r="DY6" s="6">
        <v>55660</v>
      </c>
      <c r="DZ6" s="6" t="s">
        <v>80</v>
      </c>
      <c r="EA6" s="6">
        <v>0</v>
      </c>
      <c r="EB6" s="6">
        <v>0</v>
      </c>
      <c r="EC6" s="6" t="s">
        <v>80</v>
      </c>
      <c r="ED6" s="6">
        <v>0</v>
      </c>
      <c r="EE6" s="6">
        <v>0</v>
      </c>
      <c r="EF6" s="6" t="s">
        <v>80</v>
      </c>
      <c r="EG6" s="6">
        <v>0</v>
      </c>
      <c r="EH6" s="6">
        <v>0</v>
      </c>
      <c r="EI6" s="6" t="s">
        <v>80</v>
      </c>
      <c r="EJ6" s="6">
        <v>0</v>
      </c>
      <c r="EK6" s="6">
        <v>0</v>
      </c>
      <c r="EL6" s="6" t="s">
        <v>80</v>
      </c>
      <c r="EM6" s="6">
        <v>0</v>
      </c>
      <c r="EN6" s="6">
        <v>0</v>
      </c>
      <c r="EO6" s="6" t="s">
        <v>80</v>
      </c>
      <c r="EP6" s="6">
        <v>0</v>
      </c>
      <c r="EQ6" s="6">
        <v>0</v>
      </c>
      <c r="ER6" s="6" t="s">
        <v>80</v>
      </c>
      <c r="ES6" s="6">
        <v>0</v>
      </c>
      <c r="ET6" s="6">
        <v>0</v>
      </c>
      <c r="EU6" s="6" t="s">
        <v>80</v>
      </c>
      <c r="EV6" s="6">
        <v>0</v>
      </c>
      <c r="EW6" s="6">
        <v>0</v>
      </c>
      <c r="EX6" s="6" t="s">
        <v>80</v>
      </c>
      <c r="EY6" s="6">
        <v>0</v>
      </c>
      <c r="EZ6" s="6">
        <v>0</v>
      </c>
      <c r="FA6" s="6" t="s">
        <v>80</v>
      </c>
      <c r="FB6" s="6">
        <v>0</v>
      </c>
      <c r="FC6" s="6">
        <v>0</v>
      </c>
      <c r="FD6" s="6" t="s">
        <v>80</v>
      </c>
      <c r="FE6" s="6">
        <v>0</v>
      </c>
      <c r="FF6" s="6">
        <v>0</v>
      </c>
      <c r="FG6" s="6" t="s">
        <v>80</v>
      </c>
      <c r="FH6" s="6">
        <v>0</v>
      </c>
      <c r="FI6" s="6">
        <v>0</v>
      </c>
      <c r="FJ6" s="6" t="s">
        <v>80</v>
      </c>
      <c r="FK6" s="6">
        <v>0</v>
      </c>
      <c r="FL6" s="6">
        <v>0</v>
      </c>
      <c r="FM6" s="6" t="s">
        <v>80</v>
      </c>
      <c r="FN6" s="6">
        <v>0</v>
      </c>
      <c r="FO6" s="6">
        <v>0</v>
      </c>
      <c r="FR6" s="163" t="s">
        <v>1370</v>
      </c>
      <c r="FS6" s="163" t="s">
        <v>1370</v>
      </c>
      <c r="FT6" s="163" t="s">
        <v>1391</v>
      </c>
      <c r="FU6" s="163" t="s">
        <v>1392</v>
      </c>
      <c r="FV6" s="163">
        <v>5280</v>
      </c>
      <c r="FW6" s="163" t="s">
        <v>1405</v>
      </c>
      <c r="FX6" s="163" t="s">
        <v>1406</v>
      </c>
      <c r="FY6" s="163">
        <v>5280</v>
      </c>
      <c r="FZ6" s="163" t="s">
        <v>1419</v>
      </c>
      <c r="GA6" s="163" t="s">
        <v>1420</v>
      </c>
      <c r="GB6" s="163">
        <v>5280</v>
      </c>
      <c r="GC6" s="163" t="s">
        <v>1433</v>
      </c>
      <c r="GD6" s="163" t="s">
        <v>1434</v>
      </c>
      <c r="GE6" s="163">
        <v>5280</v>
      </c>
      <c r="GF6" s="163" t="s">
        <v>1447</v>
      </c>
      <c r="GG6" s="163" t="s">
        <v>1448</v>
      </c>
      <c r="GH6" s="163">
        <v>5280</v>
      </c>
      <c r="GI6" s="163" t="s">
        <v>1461</v>
      </c>
      <c r="GJ6" s="163" t="s">
        <v>1462</v>
      </c>
      <c r="GK6" s="163">
        <v>5280</v>
      </c>
      <c r="GL6" s="163" t="s">
        <v>1471</v>
      </c>
      <c r="GM6" s="163" t="s">
        <v>1472</v>
      </c>
      <c r="GN6" s="163">
        <v>5280</v>
      </c>
      <c r="GO6" s="163" t="s">
        <v>1481</v>
      </c>
      <c r="GP6" s="163" t="s">
        <v>1482</v>
      </c>
      <c r="GQ6" s="163">
        <v>5280</v>
      </c>
      <c r="GR6" s="163" t="s">
        <v>1491</v>
      </c>
      <c r="GS6" s="163" t="s">
        <v>1492</v>
      </c>
      <c r="GT6" s="163">
        <v>5280</v>
      </c>
      <c r="GU6" s="163" t="s">
        <v>1501</v>
      </c>
      <c r="GV6" s="163" t="s">
        <v>1502</v>
      </c>
      <c r="GW6" s="163">
        <v>5280</v>
      </c>
      <c r="GX6" s="163" t="s">
        <v>1511</v>
      </c>
      <c r="GY6" s="163" t="s">
        <v>1512</v>
      </c>
      <c r="GZ6" s="163">
        <v>5280</v>
      </c>
      <c r="HA6" s="163" t="s">
        <v>1521</v>
      </c>
      <c r="HB6" s="163" t="s">
        <v>1522</v>
      </c>
      <c r="HC6" s="163">
        <v>5280</v>
      </c>
      <c r="HD6" s="163" t="s">
        <v>1531</v>
      </c>
      <c r="HE6" s="163" t="s">
        <v>1532</v>
      </c>
      <c r="HF6" s="163">
        <v>5280</v>
      </c>
      <c r="HG6" s="163" t="s">
        <v>1541</v>
      </c>
      <c r="HH6" s="163" t="s">
        <v>1542</v>
      </c>
      <c r="HI6" s="163">
        <v>5280</v>
      </c>
      <c r="HJ6" s="163" t="s">
        <v>1551</v>
      </c>
      <c r="HK6" s="163" t="s">
        <v>1552</v>
      </c>
      <c r="HL6" s="163">
        <v>5280</v>
      </c>
      <c r="HM6" s="163" t="s">
        <v>1752</v>
      </c>
      <c r="HN6" s="163" t="s">
        <v>1753</v>
      </c>
      <c r="HO6" s="163">
        <v>11000</v>
      </c>
      <c r="HP6" s="163" t="s">
        <v>80</v>
      </c>
      <c r="HQ6" s="163">
        <v>0</v>
      </c>
      <c r="HR6" s="163">
        <v>0</v>
      </c>
      <c r="HS6" s="163" t="s">
        <v>80</v>
      </c>
      <c r="HT6" s="163">
        <v>0</v>
      </c>
      <c r="HU6" s="163">
        <v>0</v>
      </c>
      <c r="HV6" s="163" t="s">
        <v>80</v>
      </c>
      <c r="HW6" s="163">
        <v>0</v>
      </c>
      <c r="HX6" s="163">
        <v>0</v>
      </c>
      <c r="HY6" s="163" t="s">
        <v>80</v>
      </c>
      <c r="HZ6" s="163">
        <v>0</v>
      </c>
      <c r="IA6" s="163">
        <v>0</v>
      </c>
      <c r="IB6" s="163" t="s">
        <v>80</v>
      </c>
      <c r="IC6" s="163">
        <v>0</v>
      </c>
      <c r="ID6" s="163">
        <v>0</v>
      </c>
      <c r="IE6" s="163" t="s">
        <v>80</v>
      </c>
      <c r="IF6" s="163">
        <v>0</v>
      </c>
      <c r="IG6" s="163">
        <v>0</v>
      </c>
      <c r="IH6" s="163" t="s">
        <v>80</v>
      </c>
      <c r="II6" s="163">
        <v>0</v>
      </c>
      <c r="IJ6" s="163">
        <v>0</v>
      </c>
      <c r="IK6" s="163" t="s">
        <v>80</v>
      </c>
      <c r="IL6" s="163">
        <v>0</v>
      </c>
      <c r="IM6" s="163">
        <v>0</v>
      </c>
      <c r="IN6" s="163" t="s">
        <v>80</v>
      </c>
      <c r="IO6" s="163">
        <v>0</v>
      </c>
      <c r="IP6" s="163">
        <v>0</v>
      </c>
      <c r="IQ6" s="163" t="s">
        <v>80</v>
      </c>
      <c r="IR6" s="163">
        <v>0</v>
      </c>
      <c r="IS6" s="163">
        <v>0</v>
      </c>
      <c r="IT6" s="163" t="s">
        <v>80</v>
      </c>
      <c r="IU6" s="163">
        <v>0</v>
      </c>
      <c r="IV6" s="163">
        <v>0</v>
      </c>
    </row>
    <row r="7" spans="1:256" s="2" customFormat="1">
      <c r="A7" s="2" t="s">
        <v>80</v>
      </c>
      <c r="B7" s="2" t="s">
        <v>708</v>
      </c>
      <c r="C7" s="2" t="s">
        <v>708</v>
      </c>
      <c r="D7" s="2" t="s">
        <v>905</v>
      </c>
      <c r="E7" s="2" t="s">
        <v>800</v>
      </c>
      <c r="F7" s="2">
        <v>5280</v>
      </c>
      <c r="G7" s="102" t="s">
        <v>1041</v>
      </c>
      <c r="H7" s="2" t="s">
        <v>1042</v>
      </c>
      <c r="I7" s="2">
        <v>5280</v>
      </c>
      <c r="J7" s="2" t="s">
        <v>1163</v>
      </c>
      <c r="K7" s="2" t="s">
        <v>1164</v>
      </c>
      <c r="L7" s="2">
        <v>4730</v>
      </c>
      <c r="M7" s="2" t="s">
        <v>1156</v>
      </c>
      <c r="N7" s="103" t="s">
        <v>1157</v>
      </c>
      <c r="O7" s="2">
        <v>4730</v>
      </c>
      <c r="P7" s="2" t="s">
        <v>1005</v>
      </c>
      <c r="Q7" s="2" t="s">
        <v>861</v>
      </c>
      <c r="R7" s="2">
        <v>5280</v>
      </c>
      <c r="S7" s="2" t="s">
        <v>80</v>
      </c>
      <c r="T7" s="2">
        <v>0</v>
      </c>
      <c r="U7" s="2">
        <v>0</v>
      </c>
      <c r="V7" s="2" t="s">
        <v>80</v>
      </c>
      <c r="W7" s="2">
        <v>0</v>
      </c>
      <c r="X7" s="2">
        <v>0</v>
      </c>
      <c r="Y7" s="2" t="s">
        <v>1705</v>
      </c>
      <c r="Z7" s="2" t="s">
        <v>1706</v>
      </c>
      <c r="AA7" s="2">
        <v>23100</v>
      </c>
      <c r="AB7" s="2" t="s">
        <v>1148</v>
      </c>
      <c r="AC7" s="2" t="s">
        <v>1149</v>
      </c>
      <c r="AD7" s="2">
        <v>11880</v>
      </c>
      <c r="AE7" s="2" t="s">
        <v>785</v>
      </c>
      <c r="AF7" s="2" t="s">
        <v>786</v>
      </c>
      <c r="AG7" s="2">
        <v>11880</v>
      </c>
      <c r="AH7" s="2" t="s">
        <v>857</v>
      </c>
      <c r="AI7" s="2" t="s">
        <v>858</v>
      </c>
      <c r="AJ7" s="2">
        <v>5280</v>
      </c>
      <c r="AK7" s="2" t="s">
        <v>825</v>
      </c>
      <c r="AL7" s="2" t="s">
        <v>826</v>
      </c>
      <c r="AM7" s="2">
        <v>5280</v>
      </c>
      <c r="AN7" s="80" t="s">
        <v>1006</v>
      </c>
      <c r="AO7" s="80" t="s">
        <v>1007</v>
      </c>
      <c r="AP7" s="80">
        <v>4730</v>
      </c>
      <c r="AQ7" s="2" t="s">
        <v>865</v>
      </c>
      <c r="AR7" s="2" t="s">
        <v>997</v>
      </c>
      <c r="AS7" s="2">
        <v>6380</v>
      </c>
      <c r="AT7" s="2" t="s">
        <v>926</v>
      </c>
      <c r="AU7" s="2" t="s">
        <v>886</v>
      </c>
      <c r="AV7" s="2">
        <v>6380</v>
      </c>
      <c r="AW7" s="2" t="s">
        <v>1320</v>
      </c>
      <c r="AX7" s="2" t="s">
        <v>1321</v>
      </c>
      <c r="AY7" s="2">
        <v>17380</v>
      </c>
      <c r="AZ7" s="2" t="s">
        <v>80</v>
      </c>
      <c r="BA7" s="2">
        <v>0</v>
      </c>
      <c r="BB7" s="2">
        <v>0</v>
      </c>
      <c r="BC7" s="2" t="s">
        <v>1791</v>
      </c>
      <c r="BD7" s="2" t="s">
        <v>1792</v>
      </c>
      <c r="BE7" s="2">
        <v>33880</v>
      </c>
      <c r="BF7" s="2" t="s">
        <v>1571</v>
      </c>
      <c r="BG7" s="2" t="s">
        <v>1572</v>
      </c>
      <c r="BH7" s="2">
        <v>33880</v>
      </c>
      <c r="BI7" s="2" t="s">
        <v>1086</v>
      </c>
      <c r="BJ7" s="2" t="s">
        <v>1087</v>
      </c>
      <c r="BK7" s="2">
        <v>6380</v>
      </c>
      <c r="BL7" s="2" t="s">
        <v>917</v>
      </c>
      <c r="BM7" s="2" t="s">
        <v>1180</v>
      </c>
      <c r="BN7" s="2">
        <v>9680</v>
      </c>
      <c r="BO7" s="2" t="s">
        <v>80</v>
      </c>
      <c r="BP7" s="2">
        <v>0</v>
      </c>
      <c r="BQ7" s="2">
        <v>0</v>
      </c>
      <c r="BR7" s="2" t="s">
        <v>80</v>
      </c>
      <c r="BS7" s="2">
        <v>0</v>
      </c>
      <c r="BT7" s="2">
        <v>0</v>
      </c>
      <c r="BU7" s="2" t="s">
        <v>1721</v>
      </c>
      <c r="BV7" s="2" t="s">
        <v>1722</v>
      </c>
      <c r="BW7" s="2">
        <v>5170</v>
      </c>
      <c r="BX7" s="2" t="s">
        <v>80</v>
      </c>
      <c r="BY7" s="2">
        <v>0</v>
      </c>
      <c r="BZ7" s="2">
        <v>0</v>
      </c>
      <c r="CA7" s="2" t="s">
        <v>80</v>
      </c>
      <c r="CB7" s="2">
        <v>0</v>
      </c>
      <c r="CC7" s="2">
        <v>0</v>
      </c>
      <c r="CD7" s="2" t="s">
        <v>80</v>
      </c>
      <c r="CE7" s="2">
        <v>0</v>
      </c>
      <c r="CF7" s="2">
        <v>0</v>
      </c>
      <c r="CG7" s="68"/>
      <c r="CH7" s="68"/>
      <c r="CI7" s="68"/>
      <c r="CJ7" s="68"/>
      <c r="CK7" s="6" t="s">
        <v>1788</v>
      </c>
      <c r="CL7" s="6" t="s">
        <v>1788</v>
      </c>
      <c r="CM7" s="6" t="s">
        <v>808</v>
      </c>
      <c r="CN7" s="6" t="s">
        <v>809</v>
      </c>
      <c r="CO7" s="6">
        <v>9900</v>
      </c>
      <c r="CP7" s="6" t="s">
        <v>1255</v>
      </c>
      <c r="CQ7" s="6" t="s">
        <v>1256</v>
      </c>
      <c r="CR7" s="6">
        <v>11880</v>
      </c>
      <c r="CS7" s="6" t="s">
        <v>1614</v>
      </c>
      <c r="CT7" s="6" t="s">
        <v>1615</v>
      </c>
      <c r="CU7" s="6">
        <v>11000</v>
      </c>
      <c r="CV7" s="6" t="s">
        <v>1685</v>
      </c>
      <c r="CW7" s="6" t="s">
        <v>1686</v>
      </c>
      <c r="CX7" s="6">
        <v>12100</v>
      </c>
      <c r="CY7" s="6" t="s">
        <v>1772</v>
      </c>
      <c r="CZ7" s="6" t="s">
        <v>1773</v>
      </c>
      <c r="DA7" s="6">
        <v>28600</v>
      </c>
      <c r="DB7" s="6" t="s">
        <v>80</v>
      </c>
      <c r="DC7" s="6">
        <v>0</v>
      </c>
      <c r="DD7" s="6">
        <v>0</v>
      </c>
      <c r="DE7" s="6" t="s">
        <v>80</v>
      </c>
      <c r="DF7" s="6">
        <v>0</v>
      </c>
      <c r="DG7" s="6">
        <v>0</v>
      </c>
      <c r="DH7" s="6" t="s">
        <v>80</v>
      </c>
      <c r="DI7" s="6">
        <v>0</v>
      </c>
      <c r="DJ7" s="6">
        <v>0</v>
      </c>
      <c r="DK7" s="6" t="s">
        <v>1596</v>
      </c>
      <c r="DL7" s="6" t="s">
        <v>1597</v>
      </c>
      <c r="DM7" s="6">
        <v>9900</v>
      </c>
      <c r="DN7" s="6" t="s">
        <v>80</v>
      </c>
      <c r="DO7" s="6">
        <v>0</v>
      </c>
      <c r="DP7" s="6">
        <v>0</v>
      </c>
      <c r="DQ7" s="6" t="s">
        <v>1357</v>
      </c>
      <c r="DR7" s="6" t="s">
        <v>789</v>
      </c>
      <c r="DS7" s="6">
        <v>33660</v>
      </c>
      <c r="DT7" s="6" t="s">
        <v>1672</v>
      </c>
      <c r="DU7" s="6" t="s">
        <v>1368</v>
      </c>
      <c r="DV7" s="6">
        <v>238150</v>
      </c>
      <c r="DW7" s="6" t="s">
        <v>1216</v>
      </c>
      <c r="DX7" s="6" t="s">
        <v>1217</v>
      </c>
      <c r="DY7" s="6">
        <v>77660</v>
      </c>
      <c r="DZ7" s="6" t="s">
        <v>80</v>
      </c>
      <c r="EA7" s="6">
        <v>0</v>
      </c>
      <c r="EB7" s="6">
        <v>0</v>
      </c>
      <c r="EC7" s="6" t="s">
        <v>80</v>
      </c>
      <c r="ED7" s="6">
        <v>0</v>
      </c>
      <c r="EE7" s="6">
        <v>0</v>
      </c>
      <c r="EF7" s="6" t="s">
        <v>80</v>
      </c>
      <c r="EG7" s="6">
        <v>0</v>
      </c>
      <c r="EH7" s="6">
        <v>0</v>
      </c>
      <c r="EI7" s="6" t="s">
        <v>80</v>
      </c>
      <c r="EJ7" s="6">
        <v>0</v>
      </c>
      <c r="EK7" s="6">
        <v>0</v>
      </c>
      <c r="EL7" s="6" t="s">
        <v>80</v>
      </c>
      <c r="EM7" s="6">
        <v>0</v>
      </c>
      <c r="EN7" s="6">
        <v>0</v>
      </c>
      <c r="EO7" s="6" t="s">
        <v>80</v>
      </c>
      <c r="EP7" s="6">
        <v>0</v>
      </c>
      <c r="EQ7" s="6">
        <v>0</v>
      </c>
      <c r="ER7" s="6" t="s">
        <v>80</v>
      </c>
      <c r="ES7" s="6">
        <v>0</v>
      </c>
      <c r="ET7" s="6">
        <v>0</v>
      </c>
      <c r="EU7" s="6" t="s">
        <v>80</v>
      </c>
      <c r="EV7" s="6">
        <v>0</v>
      </c>
      <c r="EW7" s="6">
        <v>0</v>
      </c>
      <c r="EX7" s="6" t="s">
        <v>80</v>
      </c>
      <c r="EY7" s="6">
        <v>0</v>
      </c>
      <c r="EZ7" s="6">
        <v>0</v>
      </c>
      <c r="FA7" s="6" t="s">
        <v>80</v>
      </c>
      <c r="FB7" s="6">
        <v>0</v>
      </c>
      <c r="FC7" s="6">
        <v>0</v>
      </c>
      <c r="FD7" s="6" t="s">
        <v>80</v>
      </c>
      <c r="FE7" s="6">
        <v>0</v>
      </c>
      <c r="FF7" s="6">
        <v>0</v>
      </c>
      <c r="FG7" s="6" t="s">
        <v>80</v>
      </c>
      <c r="FH7" s="6">
        <v>0</v>
      </c>
      <c r="FI7" s="6">
        <v>0</v>
      </c>
      <c r="FJ7" s="6" t="s">
        <v>80</v>
      </c>
      <c r="FK7" s="6">
        <v>0</v>
      </c>
      <c r="FL7" s="6">
        <v>0</v>
      </c>
      <c r="FM7" s="6" t="s">
        <v>80</v>
      </c>
      <c r="FN7" s="6">
        <v>0</v>
      </c>
      <c r="FO7" s="6">
        <v>0</v>
      </c>
      <c r="FR7" s="163" t="s">
        <v>1374</v>
      </c>
      <c r="FS7" s="163" t="s">
        <v>1374</v>
      </c>
      <c r="FT7" s="163" t="s">
        <v>1393</v>
      </c>
      <c r="FU7" s="163" t="s">
        <v>1394</v>
      </c>
      <c r="FV7" s="163">
        <v>6380</v>
      </c>
      <c r="FW7" s="163" t="s">
        <v>1407</v>
      </c>
      <c r="FX7" s="163" t="s">
        <v>1408</v>
      </c>
      <c r="FY7" s="163">
        <v>6380</v>
      </c>
      <c r="FZ7" s="163" t="s">
        <v>1421</v>
      </c>
      <c r="GA7" s="163" t="s">
        <v>1422</v>
      </c>
      <c r="GB7" s="163">
        <v>6380</v>
      </c>
      <c r="GC7" s="163" t="s">
        <v>1435</v>
      </c>
      <c r="GD7" s="163" t="s">
        <v>1436</v>
      </c>
      <c r="GE7" s="163">
        <v>6380</v>
      </c>
      <c r="GF7" s="163" t="s">
        <v>1449</v>
      </c>
      <c r="GG7" s="163" t="s">
        <v>1450</v>
      </c>
      <c r="GH7" s="163">
        <v>6380</v>
      </c>
      <c r="GI7" s="163" t="s">
        <v>1463</v>
      </c>
      <c r="GJ7" s="163" t="s">
        <v>1464</v>
      </c>
      <c r="GK7" s="163">
        <v>6380</v>
      </c>
      <c r="GL7" s="163" t="s">
        <v>1473</v>
      </c>
      <c r="GM7" s="163" t="s">
        <v>1474</v>
      </c>
      <c r="GN7" s="163">
        <v>6380</v>
      </c>
      <c r="GO7" s="163" t="s">
        <v>1483</v>
      </c>
      <c r="GP7" s="163" t="s">
        <v>1484</v>
      </c>
      <c r="GQ7" s="163">
        <v>6380</v>
      </c>
      <c r="GR7" s="163" t="s">
        <v>1493</v>
      </c>
      <c r="GS7" s="163" t="s">
        <v>1494</v>
      </c>
      <c r="GT7" s="163">
        <v>6380</v>
      </c>
      <c r="GU7" s="163" t="s">
        <v>1503</v>
      </c>
      <c r="GV7" s="163" t="s">
        <v>1504</v>
      </c>
      <c r="GW7" s="163">
        <v>6380</v>
      </c>
      <c r="GX7" s="163" t="s">
        <v>1513</v>
      </c>
      <c r="GY7" s="163" t="s">
        <v>1514</v>
      </c>
      <c r="GZ7" s="163">
        <v>6380</v>
      </c>
      <c r="HA7" s="163" t="s">
        <v>1523</v>
      </c>
      <c r="HB7" s="163" t="s">
        <v>1524</v>
      </c>
      <c r="HC7" s="163">
        <v>6380</v>
      </c>
      <c r="HD7" s="163" t="s">
        <v>1533</v>
      </c>
      <c r="HE7" s="163" t="s">
        <v>1534</v>
      </c>
      <c r="HF7" s="163">
        <v>6380</v>
      </c>
      <c r="HG7" s="163" t="s">
        <v>1543</v>
      </c>
      <c r="HH7" s="163" t="s">
        <v>1544</v>
      </c>
      <c r="HI7" s="163">
        <v>6380</v>
      </c>
      <c r="HJ7" s="163" t="s">
        <v>1553</v>
      </c>
      <c r="HK7" s="163" t="s">
        <v>1554</v>
      </c>
      <c r="HL7" s="163">
        <v>6380</v>
      </c>
      <c r="HM7" s="163" t="s">
        <v>1754</v>
      </c>
      <c r="HN7" s="163" t="s">
        <v>1755</v>
      </c>
      <c r="HO7" s="163">
        <v>11000</v>
      </c>
      <c r="HP7" s="163" t="s">
        <v>80</v>
      </c>
      <c r="HQ7" s="163">
        <v>0</v>
      </c>
      <c r="HR7" s="163">
        <v>0</v>
      </c>
      <c r="HS7" s="163" t="s">
        <v>80</v>
      </c>
      <c r="HT7" s="163">
        <v>0</v>
      </c>
      <c r="HU7" s="163">
        <v>0</v>
      </c>
      <c r="HV7" s="163" t="s">
        <v>80</v>
      </c>
      <c r="HW7" s="163">
        <v>0</v>
      </c>
      <c r="HX7" s="163">
        <v>0</v>
      </c>
      <c r="HY7" s="163" t="s">
        <v>80</v>
      </c>
      <c r="HZ7" s="163">
        <v>0</v>
      </c>
      <c r="IA7" s="163">
        <v>0</v>
      </c>
      <c r="IB7" s="163" t="s">
        <v>80</v>
      </c>
      <c r="IC7" s="163">
        <v>0</v>
      </c>
      <c r="ID7" s="163">
        <v>0</v>
      </c>
      <c r="IE7" s="163" t="s">
        <v>80</v>
      </c>
      <c r="IF7" s="163">
        <v>0</v>
      </c>
      <c r="IG7" s="163">
        <v>0</v>
      </c>
      <c r="IH7" s="163" t="s">
        <v>80</v>
      </c>
      <c r="II7" s="163">
        <v>0</v>
      </c>
      <c r="IJ7" s="163">
        <v>0</v>
      </c>
      <c r="IK7" s="163" t="s">
        <v>80</v>
      </c>
      <c r="IL7" s="163">
        <v>0</v>
      </c>
      <c r="IM7" s="163">
        <v>0</v>
      </c>
      <c r="IN7" s="163" t="s">
        <v>80</v>
      </c>
      <c r="IO7" s="163">
        <v>0</v>
      </c>
      <c r="IP7" s="163">
        <v>0</v>
      </c>
      <c r="IQ7" s="163" t="s">
        <v>80</v>
      </c>
      <c r="IR7" s="163">
        <v>0</v>
      </c>
      <c r="IS7" s="163">
        <v>0</v>
      </c>
      <c r="IT7" s="163" t="s">
        <v>80</v>
      </c>
      <c r="IU7" s="163">
        <v>0</v>
      </c>
      <c r="IV7" s="163">
        <v>0</v>
      </c>
    </row>
    <row r="8" spans="1:256" s="2" customFormat="1">
      <c r="A8" s="2" t="s">
        <v>80</v>
      </c>
      <c r="B8" s="2" t="s">
        <v>1261</v>
      </c>
      <c r="C8" s="2" t="s">
        <v>1261</v>
      </c>
      <c r="D8" s="2" t="s">
        <v>801</v>
      </c>
      <c r="E8" s="2" t="s">
        <v>802</v>
      </c>
      <c r="F8" s="2">
        <v>6380</v>
      </c>
      <c r="G8" s="102" t="s">
        <v>1043</v>
      </c>
      <c r="H8" s="2" t="s">
        <v>1044</v>
      </c>
      <c r="I8" s="2">
        <v>6380</v>
      </c>
      <c r="J8" s="2" t="s">
        <v>1165</v>
      </c>
      <c r="K8" s="2" t="s">
        <v>1057</v>
      </c>
      <c r="L8" s="2">
        <v>5280</v>
      </c>
      <c r="M8" s="2" t="s">
        <v>1158</v>
      </c>
      <c r="N8" s="103" t="s">
        <v>1067</v>
      </c>
      <c r="O8" s="2">
        <v>5280</v>
      </c>
      <c r="P8" s="2" t="s">
        <v>862</v>
      </c>
      <c r="Q8" s="2" t="s">
        <v>863</v>
      </c>
      <c r="R8" s="2">
        <v>6380</v>
      </c>
      <c r="S8" s="2" t="s">
        <v>80</v>
      </c>
      <c r="T8" s="2">
        <v>0</v>
      </c>
      <c r="U8" s="2">
        <v>0</v>
      </c>
      <c r="V8" s="2" t="s">
        <v>80</v>
      </c>
      <c r="W8" s="2">
        <v>0</v>
      </c>
      <c r="X8" s="2">
        <v>0</v>
      </c>
      <c r="Y8" s="2" t="s">
        <v>1707</v>
      </c>
      <c r="Z8" s="2" t="s">
        <v>1708</v>
      </c>
      <c r="AA8" s="2">
        <v>34100</v>
      </c>
      <c r="AB8" s="2" t="s">
        <v>80</v>
      </c>
      <c r="AC8" s="2">
        <v>0</v>
      </c>
      <c r="AD8" s="2">
        <v>0</v>
      </c>
      <c r="AE8" s="2" t="s">
        <v>787</v>
      </c>
      <c r="AF8" s="2" t="s">
        <v>883</v>
      </c>
      <c r="AG8" s="2">
        <v>17380</v>
      </c>
      <c r="AH8" s="2" t="s">
        <v>859</v>
      </c>
      <c r="AI8" s="2" t="s">
        <v>1097</v>
      </c>
      <c r="AJ8" s="2">
        <v>6380</v>
      </c>
      <c r="AK8" s="2" t="s">
        <v>827</v>
      </c>
      <c r="AL8" s="2" t="s">
        <v>828</v>
      </c>
      <c r="AM8" s="2">
        <v>6380</v>
      </c>
      <c r="AN8" s="80" t="s">
        <v>1008</v>
      </c>
      <c r="AO8" s="80" t="s">
        <v>1009</v>
      </c>
      <c r="AP8" s="80">
        <v>5280</v>
      </c>
      <c r="AQ8" s="2" t="s">
        <v>998</v>
      </c>
      <c r="AR8" s="2" t="s">
        <v>999</v>
      </c>
      <c r="AS8" s="2">
        <v>8580</v>
      </c>
      <c r="AT8" s="2" t="s">
        <v>887</v>
      </c>
      <c r="AU8" s="2" t="s">
        <v>888</v>
      </c>
      <c r="AV8" s="2">
        <v>11880</v>
      </c>
      <c r="AW8" s="2" t="s">
        <v>1322</v>
      </c>
      <c r="AX8" s="2" t="s">
        <v>1323</v>
      </c>
      <c r="AY8" s="2">
        <v>22880</v>
      </c>
      <c r="AZ8" s="2" t="s">
        <v>80</v>
      </c>
      <c r="BA8" s="2">
        <v>0</v>
      </c>
      <c r="BB8" s="2">
        <v>0</v>
      </c>
      <c r="BC8" s="2" t="s">
        <v>80</v>
      </c>
      <c r="BD8" s="2">
        <v>0</v>
      </c>
      <c r="BE8" s="2">
        <v>0</v>
      </c>
      <c r="BF8" s="2" t="s">
        <v>80</v>
      </c>
      <c r="BG8" s="2">
        <v>0</v>
      </c>
      <c r="BH8" s="2">
        <v>0</v>
      </c>
      <c r="BI8" s="2" t="s">
        <v>1088</v>
      </c>
      <c r="BJ8" s="2" t="s">
        <v>1089</v>
      </c>
      <c r="BK8" s="2">
        <v>8580</v>
      </c>
      <c r="BL8" s="2" t="s">
        <v>1049</v>
      </c>
      <c r="BM8" s="2" t="s">
        <v>1182</v>
      </c>
      <c r="BN8" s="2">
        <v>11880</v>
      </c>
      <c r="BO8" s="2" t="s">
        <v>80</v>
      </c>
      <c r="BP8" s="2">
        <v>0</v>
      </c>
      <c r="BQ8" s="2">
        <v>0</v>
      </c>
      <c r="BR8" s="2" t="s">
        <v>80</v>
      </c>
      <c r="BS8" s="2">
        <v>0</v>
      </c>
      <c r="BT8" s="2">
        <v>0</v>
      </c>
      <c r="BU8" s="2" t="s">
        <v>1723</v>
      </c>
      <c r="BV8" s="2" t="s">
        <v>1724</v>
      </c>
      <c r="BW8" s="2">
        <v>6270</v>
      </c>
      <c r="BX8" s="2" t="s">
        <v>80</v>
      </c>
      <c r="BY8" s="2">
        <v>0</v>
      </c>
      <c r="BZ8" s="2">
        <v>0</v>
      </c>
      <c r="CA8" s="2" t="s">
        <v>80</v>
      </c>
      <c r="CB8" s="2">
        <v>0</v>
      </c>
      <c r="CC8" s="2">
        <v>0</v>
      </c>
      <c r="CD8" s="2" t="s">
        <v>80</v>
      </c>
      <c r="CE8" s="2">
        <v>0</v>
      </c>
      <c r="CF8" s="2">
        <v>0</v>
      </c>
      <c r="CG8" s="68"/>
      <c r="CH8" s="68"/>
      <c r="CI8" s="68"/>
      <c r="CJ8" s="68"/>
      <c r="CK8" s="6" t="s">
        <v>732</v>
      </c>
      <c r="CL8" s="6" t="s">
        <v>732</v>
      </c>
      <c r="CM8" s="6" t="s">
        <v>810</v>
      </c>
      <c r="CN8" s="6" t="s">
        <v>812</v>
      </c>
      <c r="CO8" s="6">
        <v>12100</v>
      </c>
      <c r="CP8" s="6" t="s">
        <v>1257</v>
      </c>
      <c r="CQ8" s="6" t="s">
        <v>1258</v>
      </c>
      <c r="CR8" s="6">
        <v>17380</v>
      </c>
      <c r="CS8" s="6" t="s">
        <v>80</v>
      </c>
      <c r="CT8" s="6">
        <v>0</v>
      </c>
      <c r="CU8" s="6">
        <v>0</v>
      </c>
      <c r="CV8" s="6" t="s">
        <v>1687</v>
      </c>
      <c r="CW8" s="6" t="s">
        <v>1688</v>
      </c>
      <c r="CX8" s="6">
        <v>17600</v>
      </c>
      <c r="CY8" s="6" t="s">
        <v>1774</v>
      </c>
      <c r="CZ8" s="6" t="s">
        <v>1775</v>
      </c>
      <c r="DA8" s="6">
        <v>34100</v>
      </c>
      <c r="DB8" s="6" t="s">
        <v>80</v>
      </c>
      <c r="DC8" s="6">
        <v>0</v>
      </c>
      <c r="DD8" s="6">
        <v>0</v>
      </c>
      <c r="DE8" s="6" t="s">
        <v>80</v>
      </c>
      <c r="DF8" s="6">
        <v>0</v>
      </c>
      <c r="DG8" s="6">
        <v>0</v>
      </c>
      <c r="DH8" s="6" t="s">
        <v>80</v>
      </c>
      <c r="DI8" s="6">
        <v>0</v>
      </c>
      <c r="DJ8" s="6">
        <v>0</v>
      </c>
      <c r="DK8" s="6" t="s">
        <v>1598</v>
      </c>
      <c r="DL8" s="6" t="s">
        <v>1599</v>
      </c>
      <c r="DM8" s="6">
        <v>12100</v>
      </c>
      <c r="DN8" s="6" t="s">
        <v>80</v>
      </c>
      <c r="DO8" s="6">
        <v>0</v>
      </c>
      <c r="DP8" s="6">
        <v>0</v>
      </c>
      <c r="DQ8" s="6" t="s">
        <v>1358</v>
      </c>
      <c r="DR8" s="6" t="s">
        <v>401</v>
      </c>
      <c r="DS8" s="6">
        <v>55660</v>
      </c>
      <c r="DT8" s="6" t="s">
        <v>1673</v>
      </c>
      <c r="DU8" s="6" t="s">
        <v>1369</v>
      </c>
      <c r="DV8" s="6">
        <v>354750</v>
      </c>
      <c r="DW8" s="6" t="s">
        <v>306</v>
      </c>
      <c r="DX8" s="6" t="s">
        <v>709</v>
      </c>
      <c r="DY8" s="6">
        <v>110660</v>
      </c>
      <c r="DZ8" s="6" t="s">
        <v>80</v>
      </c>
      <c r="EA8" s="6">
        <v>0</v>
      </c>
      <c r="EB8" s="6">
        <v>0</v>
      </c>
      <c r="EC8" s="6" t="s">
        <v>80</v>
      </c>
      <c r="ED8" s="6">
        <v>0</v>
      </c>
      <c r="EE8" s="6">
        <v>0</v>
      </c>
      <c r="EF8" s="6" t="s">
        <v>80</v>
      </c>
      <c r="EG8" s="6">
        <v>0</v>
      </c>
      <c r="EH8" s="6">
        <v>0</v>
      </c>
      <c r="EI8" s="6" t="s">
        <v>80</v>
      </c>
      <c r="EJ8" s="6">
        <v>0</v>
      </c>
      <c r="EK8" s="6">
        <v>0</v>
      </c>
      <c r="EL8" s="6" t="s">
        <v>80</v>
      </c>
      <c r="EM8" s="6">
        <v>0</v>
      </c>
      <c r="EN8" s="6">
        <v>0</v>
      </c>
      <c r="EO8" s="6" t="s">
        <v>80</v>
      </c>
      <c r="EP8" s="6">
        <v>0</v>
      </c>
      <c r="EQ8" s="6">
        <v>0</v>
      </c>
      <c r="ER8" s="6" t="s">
        <v>80</v>
      </c>
      <c r="ES8" s="6">
        <v>0</v>
      </c>
      <c r="ET8" s="6">
        <v>0</v>
      </c>
      <c r="EU8" s="6" t="s">
        <v>80</v>
      </c>
      <c r="EV8" s="6">
        <v>0</v>
      </c>
      <c r="EW8" s="6">
        <v>0</v>
      </c>
      <c r="EX8" s="6" t="s">
        <v>80</v>
      </c>
      <c r="EY8" s="6">
        <v>0</v>
      </c>
      <c r="EZ8" s="6">
        <v>0</v>
      </c>
      <c r="FA8" s="6" t="s">
        <v>80</v>
      </c>
      <c r="FB8" s="6">
        <v>0</v>
      </c>
      <c r="FC8" s="6">
        <v>0</v>
      </c>
      <c r="FD8" s="6" t="s">
        <v>80</v>
      </c>
      <c r="FE8" s="6">
        <v>0</v>
      </c>
      <c r="FF8" s="6">
        <v>0</v>
      </c>
      <c r="FG8" s="6" t="s">
        <v>80</v>
      </c>
      <c r="FH8" s="6">
        <v>0</v>
      </c>
      <c r="FI8" s="6">
        <v>0</v>
      </c>
      <c r="FJ8" s="6" t="s">
        <v>80</v>
      </c>
      <c r="FK8" s="6">
        <v>0</v>
      </c>
      <c r="FL8" s="6">
        <v>0</v>
      </c>
      <c r="FM8" s="6" t="s">
        <v>80</v>
      </c>
      <c r="FN8" s="6">
        <v>0</v>
      </c>
      <c r="FO8" s="6">
        <v>0</v>
      </c>
      <c r="FR8" s="163" t="s">
        <v>1375</v>
      </c>
      <c r="FS8" s="163" t="s">
        <v>1375</v>
      </c>
      <c r="FT8" s="163" t="s">
        <v>1395</v>
      </c>
      <c r="FU8" s="163" t="s">
        <v>1396</v>
      </c>
      <c r="FV8" s="163">
        <v>9680</v>
      </c>
      <c r="FW8" s="163" t="s">
        <v>1409</v>
      </c>
      <c r="FX8" s="163" t="s">
        <v>1410</v>
      </c>
      <c r="FY8" s="163">
        <v>9680</v>
      </c>
      <c r="FZ8" s="163" t="s">
        <v>1423</v>
      </c>
      <c r="GA8" s="163" t="s">
        <v>1424</v>
      </c>
      <c r="GB8" s="163">
        <v>9680</v>
      </c>
      <c r="GC8" s="163" t="s">
        <v>1437</v>
      </c>
      <c r="GD8" s="163" t="s">
        <v>1438</v>
      </c>
      <c r="GE8" s="163">
        <v>9680</v>
      </c>
      <c r="GF8" s="163" t="s">
        <v>1451</v>
      </c>
      <c r="GG8" s="163" t="s">
        <v>1452</v>
      </c>
      <c r="GH8" s="163">
        <v>9680</v>
      </c>
      <c r="GI8" s="163" t="s">
        <v>80</v>
      </c>
      <c r="GJ8" s="163">
        <v>0</v>
      </c>
      <c r="GK8" s="163">
        <v>0</v>
      </c>
      <c r="GL8" s="163" t="s">
        <v>80</v>
      </c>
      <c r="GM8" s="163">
        <v>0</v>
      </c>
      <c r="GN8" s="163">
        <v>0</v>
      </c>
      <c r="GO8" s="163" t="s">
        <v>80</v>
      </c>
      <c r="GP8" s="163">
        <v>0</v>
      </c>
      <c r="GQ8" s="163">
        <v>0</v>
      </c>
      <c r="GR8" s="163" t="s">
        <v>80</v>
      </c>
      <c r="GS8" s="163">
        <v>0</v>
      </c>
      <c r="GT8" s="163">
        <v>0</v>
      </c>
      <c r="GU8" s="163" t="s">
        <v>80</v>
      </c>
      <c r="GV8" s="163">
        <v>0</v>
      </c>
      <c r="GW8" s="163">
        <v>0</v>
      </c>
      <c r="GX8" s="163" t="s">
        <v>80</v>
      </c>
      <c r="GY8" s="163">
        <v>0</v>
      </c>
      <c r="GZ8" s="163">
        <v>0</v>
      </c>
      <c r="HA8" s="163" t="s">
        <v>80</v>
      </c>
      <c r="HB8" s="163">
        <v>0</v>
      </c>
      <c r="HC8" s="163">
        <v>0</v>
      </c>
      <c r="HD8" s="163" t="s">
        <v>80</v>
      </c>
      <c r="HE8" s="163">
        <v>0</v>
      </c>
      <c r="HF8" s="163">
        <v>0</v>
      </c>
      <c r="HG8" s="163" t="s">
        <v>80</v>
      </c>
      <c r="HH8" s="163">
        <v>0</v>
      </c>
      <c r="HI8" s="163">
        <v>0</v>
      </c>
      <c r="HJ8" s="163" t="s">
        <v>80</v>
      </c>
      <c r="HK8" s="163">
        <v>0</v>
      </c>
      <c r="HL8" s="163">
        <v>0</v>
      </c>
      <c r="HM8" s="163" t="s">
        <v>1756</v>
      </c>
      <c r="HN8" s="163" t="s">
        <v>1757</v>
      </c>
      <c r="HO8" s="163">
        <v>11000</v>
      </c>
      <c r="HP8" s="163" t="s">
        <v>80</v>
      </c>
      <c r="HQ8" s="163">
        <v>0</v>
      </c>
      <c r="HR8" s="163">
        <v>0</v>
      </c>
      <c r="HS8" s="163" t="s">
        <v>80</v>
      </c>
      <c r="HT8" s="163">
        <v>0</v>
      </c>
      <c r="HU8" s="163">
        <v>0</v>
      </c>
      <c r="HV8" s="163" t="s">
        <v>80</v>
      </c>
      <c r="HW8" s="163">
        <v>0</v>
      </c>
      <c r="HX8" s="163">
        <v>0</v>
      </c>
      <c r="HY8" s="163" t="s">
        <v>80</v>
      </c>
      <c r="HZ8" s="163">
        <v>0</v>
      </c>
      <c r="IA8" s="163">
        <v>0</v>
      </c>
      <c r="IB8" s="163" t="s">
        <v>80</v>
      </c>
      <c r="IC8" s="163">
        <v>0</v>
      </c>
      <c r="ID8" s="163">
        <v>0</v>
      </c>
      <c r="IE8" s="163" t="s">
        <v>80</v>
      </c>
      <c r="IF8" s="163">
        <v>0</v>
      </c>
      <c r="IG8" s="163">
        <v>0</v>
      </c>
      <c r="IH8" s="163" t="s">
        <v>80</v>
      </c>
      <c r="II8" s="163">
        <v>0</v>
      </c>
      <c r="IJ8" s="163">
        <v>0</v>
      </c>
      <c r="IK8" s="163" t="s">
        <v>80</v>
      </c>
      <c r="IL8" s="163">
        <v>0</v>
      </c>
      <c r="IM8" s="163">
        <v>0</v>
      </c>
      <c r="IN8" s="163" t="s">
        <v>80</v>
      </c>
      <c r="IO8" s="163">
        <v>0</v>
      </c>
      <c r="IP8" s="163">
        <v>0</v>
      </c>
      <c r="IQ8" s="163" t="s">
        <v>80</v>
      </c>
      <c r="IR8" s="163">
        <v>0</v>
      </c>
      <c r="IS8" s="163">
        <v>0</v>
      </c>
      <c r="IT8" s="163" t="s">
        <v>80</v>
      </c>
      <c r="IU8" s="163">
        <v>0</v>
      </c>
      <c r="IV8" s="163">
        <v>0</v>
      </c>
    </row>
    <row r="9" spans="1:256" s="2" customFormat="1">
      <c r="B9" s="2" t="s">
        <v>1071</v>
      </c>
      <c r="C9" s="2" t="s">
        <v>1071</v>
      </c>
      <c r="D9" s="2" t="s">
        <v>736</v>
      </c>
      <c r="E9" s="2" t="s">
        <v>972</v>
      </c>
      <c r="F9" s="2">
        <v>7480</v>
      </c>
      <c r="G9" s="102" t="s">
        <v>1556</v>
      </c>
      <c r="H9" s="2" t="s">
        <v>1557</v>
      </c>
      <c r="I9" s="2">
        <v>9680</v>
      </c>
      <c r="J9" s="2" t="s">
        <v>1060</v>
      </c>
      <c r="K9" s="2" t="s">
        <v>1061</v>
      </c>
      <c r="L9" s="2">
        <v>6380</v>
      </c>
      <c r="M9" s="2" t="s">
        <v>1068</v>
      </c>
      <c r="N9" s="103" t="s">
        <v>1069</v>
      </c>
      <c r="O9" s="2">
        <v>6380</v>
      </c>
      <c r="P9" s="2" t="s">
        <v>1558</v>
      </c>
      <c r="Q9" s="2" t="s">
        <v>1559</v>
      </c>
      <c r="R9" s="2">
        <v>9680</v>
      </c>
      <c r="S9" s="2" t="s">
        <v>80</v>
      </c>
      <c r="T9" s="2">
        <v>0</v>
      </c>
      <c r="U9" s="2">
        <v>0</v>
      </c>
      <c r="V9" s="2" t="s">
        <v>80</v>
      </c>
      <c r="W9" s="2">
        <v>0</v>
      </c>
      <c r="X9" s="2">
        <v>0</v>
      </c>
      <c r="Y9" s="2" t="s">
        <v>80</v>
      </c>
      <c r="Z9" s="2">
        <v>0</v>
      </c>
      <c r="AA9" s="2">
        <v>0</v>
      </c>
      <c r="AB9" s="2" t="s">
        <v>80</v>
      </c>
      <c r="AC9" s="2">
        <v>0</v>
      </c>
      <c r="AD9" s="2">
        <v>0</v>
      </c>
      <c r="AE9" s="2" t="s">
        <v>884</v>
      </c>
      <c r="AF9" s="2" t="s">
        <v>885</v>
      </c>
      <c r="AG9" s="2">
        <v>22880</v>
      </c>
      <c r="AH9" s="2" t="s">
        <v>1098</v>
      </c>
      <c r="AI9" s="2" t="s">
        <v>1099</v>
      </c>
      <c r="AJ9" s="2">
        <v>7480</v>
      </c>
      <c r="AK9" s="2" t="s">
        <v>1560</v>
      </c>
      <c r="AL9" s="2" t="s">
        <v>1561</v>
      </c>
      <c r="AM9" s="2">
        <v>9680</v>
      </c>
      <c r="AN9" s="80" t="s">
        <v>919</v>
      </c>
      <c r="AO9" s="80" t="s">
        <v>920</v>
      </c>
      <c r="AP9" s="80">
        <v>6380</v>
      </c>
      <c r="AQ9" s="2" t="s">
        <v>1000</v>
      </c>
      <c r="AR9" s="2" t="s">
        <v>1001</v>
      </c>
      <c r="AS9" s="2">
        <v>11880</v>
      </c>
      <c r="AT9" s="2" t="s">
        <v>80</v>
      </c>
      <c r="AU9" s="2">
        <v>0</v>
      </c>
      <c r="AV9" s="2">
        <v>0</v>
      </c>
      <c r="AW9" s="2" t="s">
        <v>80</v>
      </c>
      <c r="AX9" s="2">
        <v>0</v>
      </c>
      <c r="AY9" s="2">
        <v>0</v>
      </c>
      <c r="AZ9" s="2" t="s">
        <v>80</v>
      </c>
      <c r="BA9" s="2">
        <v>0</v>
      </c>
      <c r="BB9" s="2">
        <v>0</v>
      </c>
      <c r="BC9" s="2" t="s">
        <v>80</v>
      </c>
      <c r="BD9" s="2">
        <v>0</v>
      </c>
      <c r="BE9" s="2">
        <v>0</v>
      </c>
      <c r="BF9" s="2" t="s">
        <v>80</v>
      </c>
      <c r="BG9" s="2">
        <v>0</v>
      </c>
      <c r="BH9" s="2">
        <v>0</v>
      </c>
      <c r="BI9" s="2" t="s">
        <v>874</v>
      </c>
      <c r="BJ9" s="2" t="s">
        <v>875</v>
      </c>
      <c r="BK9" s="2">
        <v>9680</v>
      </c>
      <c r="BL9" s="2" t="s">
        <v>80</v>
      </c>
      <c r="BM9" s="2">
        <v>0</v>
      </c>
      <c r="BN9" s="2">
        <v>0</v>
      </c>
      <c r="BO9" s="2" t="s">
        <v>80</v>
      </c>
      <c r="BP9" s="2">
        <v>0</v>
      </c>
      <c r="BQ9" s="2">
        <v>0</v>
      </c>
      <c r="BR9" s="2" t="s">
        <v>80</v>
      </c>
      <c r="BS9" s="2">
        <v>0</v>
      </c>
      <c r="BT9" s="2">
        <v>0</v>
      </c>
      <c r="BU9" s="2" t="s">
        <v>1725</v>
      </c>
      <c r="BV9" s="2" t="s">
        <v>1726</v>
      </c>
      <c r="BW9" s="2">
        <v>7370</v>
      </c>
      <c r="BX9" s="2" t="s">
        <v>80</v>
      </c>
      <c r="BY9" s="2">
        <v>0</v>
      </c>
      <c r="BZ9" s="2">
        <v>0</v>
      </c>
      <c r="CA9" s="2" t="s">
        <v>80</v>
      </c>
      <c r="CB9" s="2">
        <v>0</v>
      </c>
      <c r="CC9" s="2">
        <v>0</v>
      </c>
      <c r="CD9" s="2" t="s">
        <v>80</v>
      </c>
      <c r="CE9" s="2">
        <v>0</v>
      </c>
      <c r="CF9" s="2">
        <v>0</v>
      </c>
      <c r="CG9" s="68"/>
      <c r="CH9" s="68"/>
      <c r="CI9" s="68"/>
      <c r="CJ9" s="68"/>
      <c r="CK9" s="6" t="s">
        <v>410</v>
      </c>
      <c r="CL9" s="6" t="s">
        <v>410</v>
      </c>
      <c r="CM9" s="6" t="s">
        <v>813</v>
      </c>
      <c r="CN9" s="6" t="s">
        <v>895</v>
      </c>
      <c r="CO9" s="6">
        <v>17600</v>
      </c>
      <c r="CP9" s="6" t="s">
        <v>1259</v>
      </c>
      <c r="CQ9" s="6" t="s">
        <v>1260</v>
      </c>
      <c r="CR9" s="6">
        <v>22880</v>
      </c>
      <c r="CS9" s="6" t="s">
        <v>80</v>
      </c>
      <c r="CT9" s="6">
        <v>0</v>
      </c>
      <c r="CU9" s="6">
        <v>0</v>
      </c>
      <c r="CV9" s="6" t="s">
        <v>1689</v>
      </c>
      <c r="CW9" s="6" t="s">
        <v>1690</v>
      </c>
      <c r="CX9" s="6">
        <v>23100</v>
      </c>
      <c r="CY9" s="6" t="s">
        <v>1776</v>
      </c>
      <c r="CZ9" s="6" t="s">
        <v>1777</v>
      </c>
      <c r="DA9" s="6">
        <v>39600</v>
      </c>
      <c r="DB9" s="6" t="s">
        <v>80</v>
      </c>
      <c r="DC9" s="6">
        <v>0</v>
      </c>
      <c r="DD9" s="6">
        <v>0</v>
      </c>
      <c r="DE9" s="6" t="s">
        <v>80</v>
      </c>
      <c r="DF9" s="6">
        <v>0</v>
      </c>
      <c r="DG9" s="6">
        <v>0</v>
      </c>
      <c r="DH9" s="6" t="s">
        <v>80</v>
      </c>
      <c r="DI9" s="6">
        <v>0</v>
      </c>
      <c r="DJ9" s="6">
        <v>0</v>
      </c>
      <c r="DK9" s="6" t="s">
        <v>80</v>
      </c>
      <c r="DL9" s="6">
        <v>0</v>
      </c>
      <c r="DM9" s="6">
        <v>0</v>
      </c>
      <c r="DN9" s="6" t="s">
        <v>80</v>
      </c>
      <c r="DO9" s="6">
        <v>0</v>
      </c>
      <c r="DP9" s="6">
        <v>0</v>
      </c>
      <c r="DQ9" s="6" t="s">
        <v>1359</v>
      </c>
      <c r="DR9" s="6" t="s">
        <v>588</v>
      </c>
      <c r="DS9" s="6">
        <v>55660</v>
      </c>
      <c r="DT9" s="6" t="s">
        <v>80</v>
      </c>
      <c r="DU9" s="6">
        <v>0</v>
      </c>
      <c r="DV9" s="6">
        <v>0</v>
      </c>
      <c r="DW9" s="6" t="s">
        <v>80</v>
      </c>
      <c r="DX9" s="6">
        <v>0</v>
      </c>
      <c r="DY9" s="6">
        <v>0</v>
      </c>
      <c r="DZ9" s="6" t="s">
        <v>80</v>
      </c>
      <c r="EA9" s="6">
        <v>0</v>
      </c>
      <c r="EB9" s="6">
        <v>0</v>
      </c>
      <c r="EC9" s="6" t="s">
        <v>80</v>
      </c>
      <c r="ED9" s="6">
        <v>0</v>
      </c>
      <c r="EE9" s="6">
        <v>0</v>
      </c>
      <c r="EF9" s="6" t="s">
        <v>80</v>
      </c>
      <c r="EG9" s="6">
        <v>0</v>
      </c>
      <c r="EH9" s="6">
        <v>0</v>
      </c>
      <c r="EI9" s="6" t="s">
        <v>80</v>
      </c>
      <c r="EJ9" s="6">
        <v>0</v>
      </c>
      <c r="EK9" s="6">
        <v>0</v>
      </c>
      <c r="EL9" s="6" t="s">
        <v>80</v>
      </c>
      <c r="EM9" s="6">
        <v>0</v>
      </c>
      <c r="EN9" s="6">
        <v>0</v>
      </c>
      <c r="EO9" s="6" t="s">
        <v>80</v>
      </c>
      <c r="EP9" s="6">
        <v>0</v>
      </c>
      <c r="EQ9" s="6">
        <v>0</v>
      </c>
      <c r="ER9" s="6" t="s">
        <v>80</v>
      </c>
      <c r="ES9" s="6">
        <v>0</v>
      </c>
      <c r="ET9" s="6">
        <v>0</v>
      </c>
      <c r="EU9" s="6" t="s">
        <v>80</v>
      </c>
      <c r="EV9" s="6">
        <v>0</v>
      </c>
      <c r="EW9" s="6">
        <v>0</v>
      </c>
      <c r="EX9" s="6" t="s">
        <v>80</v>
      </c>
      <c r="EY9" s="6">
        <v>0</v>
      </c>
      <c r="EZ9" s="6">
        <v>0</v>
      </c>
      <c r="FA9" s="6" t="s">
        <v>80</v>
      </c>
      <c r="FB9" s="6">
        <v>0</v>
      </c>
      <c r="FC9" s="6">
        <v>0</v>
      </c>
      <c r="FD9" s="6" t="s">
        <v>80</v>
      </c>
      <c r="FE9" s="6">
        <v>0</v>
      </c>
      <c r="FF9" s="6">
        <v>0</v>
      </c>
      <c r="FG9" s="6" t="s">
        <v>80</v>
      </c>
      <c r="FH9" s="6">
        <v>0</v>
      </c>
      <c r="FI9" s="6">
        <v>0</v>
      </c>
      <c r="FJ9" s="6" t="s">
        <v>80</v>
      </c>
      <c r="FK9" s="6">
        <v>0</v>
      </c>
      <c r="FL9" s="6">
        <v>0</v>
      </c>
      <c r="FM9" s="6" t="s">
        <v>80</v>
      </c>
      <c r="FN9" s="6">
        <v>0</v>
      </c>
      <c r="FO9" s="6">
        <v>0</v>
      </c>
      <c r="FR9" s="163" t="s">
        <v>1376</v>
      </c>
      <c r="FS9" s="163" t="s">
        <v>1376</v>
      </c>
      <c r="FT9" s="163" t="s">
        <v>1397</v>
      </c>
      <c r="FU9" s="163" t="s">
        <v>1398</v>
      </c>
      <c r="FV9" s="163">
        <v>11880</v>
      </c>
      <c r="FW9" s="163" t="s">
        <v>1411</v>
      </c>
      <c r="FX9" s="163" t="s">
        <v>1412</v>
      </c>
      <c r="FY9" s="163">
        <v>11880</v>
      </c>
      <c r="FZ9" s="163" t="s">
        <v>1425</v>
      </c>
      <c r="GA9" s="163" t="s">
        <v>1426</v>
      </c>
      <c r="GB9" s="163">
        <v>11880</v>
      </c>
      <c r="GC9" s="163" t="s">
        <v>1439</v>
      </c>
      <c r="GD9" s="163" t="s">
        <v>1440</v>
      </c>
      <c r="GE9" s="163">
        <v>11880</v>
      </c>
      <c r="GF9" s="163" t="s">
        <v>1453</v>
      </c>
      <c r="GG9" s="163" t="s">
        <v>1454</v>
      </c>
      <c r="GH9" s="163">
        <v>11880</v>
      </c>
      <c r="GI9" s="163" t="s">
        <v>80</v>
      </c>
      <c r="GJ9" s="163">
        <v>0</v>
      </c>
      <c r="GK9" s="163">
        <v>0</v>
      </c>
      <c r="GL9" s="163" t="s">
        <v>80</v>
      </c>
      <c r="GM9" s="163">
        <v>0</v>
      </c>
      <c r="GN9" s="163">
        <v>0</v>
      </c>
      <c r="GO9" s="163" t="s">
        <v>80</v>
      </c>
      <c r="GP9" s="163">
        <v>0</v>
      </c>
      <c r="GQ9" s="163">
        <v>0</v>
      </c>
      <c r="GR9" s="163" t="s">
        <v>80</v>
      </c>
      <c r="GS9" s="163">
        <v>0</v>
      </c>
      <c r="GT9" s="163">
        <v>0</v>
      </c>
      <c r="GU9" s="163" t="s">
        <v>80</v>
      </c>
      <c r="GV9" s="163">
        <v>0</v>
      </c>
      <c r="GW9" s="163">
        <v>0</v>
      </c>
      <c r="GX9" s="163" t="s">
        <v>80</v>
      </c>
      <c r="GY9" s="163">
        <v>0</v>
      </c>
      <c r="GZ9" s="163">
        <v>0</v>
      </c>
      <c r="HA9" s="163" t="s">
        <v>80</v>
      </c>
      <c r="HB9" s="163">
        <v>0</v>
      </c>
      <c r="HC9" s="163">
        <v>0</v>
      </c>
      <c r="HD9" s="163" t="s">
        <v>80</v>
      </c>
      <c r="HE9" s="163">
        <v>0</v>
      </c>
      <c r="HF9" s="163">
        <v>0</v>
      </c>
      <c r="HG9" s="163" t="s">
        <v>80</v>
      </c>
      <c r="HH9" s="163">
        <v>0</v>
      </c>
      <c r="HI9" s="163">
        <v>0</v>
      </c>
      <c r="HJ9" s="163" t="s">
        <v>80</v>
      </c>
      <c r="HK9" s="163">
        <v>0</v>
      </c>
      <c r="HL9" s="163">
        <v>0</v>
      </c>
      <c r="HM9" s="163" t="s">
        <v>80</v>
      </c>
      <c r="HN9" s="163">
        <v>0</v>
      </c>
      <c r="HO9" s="163">
        <v>0</v>
      </c>
      <c r="HP9" s="163" t="s">
        <v>80</v>
      </c>
      <c r="HQ9" s="163">
        <v>0</v>
      </c>
      <c r="HR9" s="163">
        <v>0</v>
      </c>
      <c r="HS9" s="163" t="s">
        <v>80</v>
      </c>
      <c r="HT9" s="163">
        <v>0</v>
      </c>
      <c r="HU9" s="163">
        <v>0</v>
      </c>
      <c r="HV9" s="163" t="s">
        <v>80</v>
      </c>
      <c r="HW9" s="163">
        <v>0</v>
      </c>
      <c r="HX9" s="163">
        <v>0</v>
      </c>
      <c r="HY9" s="163" t="s">
        <v>80</v>
      </c>
      <c r="HZ9" s="163">
        <v>0</v>
      </c>
      <c r="IA9" s="163">
        <v>0</v>
      </c>
      <c r="IB9" s="163" t="s">
        <v>80</v>
      </c>
      <c r="IC9" s="163">
        <v>0</v>
      </c>
      <c r="ID9" s="163">
        <v>0</v>
      </c>
      <c r="IE9" s="163" t="s">
        <v>80</v>
      </c>
      <c r="IF9" s="163">
        <v>0</v>
      </c>
      <c r="IG9" s="163">
        <v>0</v>
      </c>
      <c r="IH9" s="163" t="s">
        <v>80</v>
      </c>
      <c r="II9" s="163">
        <v>0</v>
      </c>
      <c r="IJ9" s="163">
        <v>0</v>
      </c>
      <c r="IK9" s="163" t="s">
        <v>80</v>
      </c>
      <c r="IL9" s="163">
        <v>0</v>
      </c>
      <c r="IM9" s="163">
        <v>0</v>
      </c>
      <c r="IN9" s="163" t="s">
        <v>80</v>
      </c>
      <c r="IO9" s="163">
        <v>0</v>
      </c>
      <c r="IP9" s="163">
        <v>0</v>
      </c>
      <c r="IQ9" s="163" t="s">
        <v>80</v>
      </c>
      <c r="IR9" s="163">
        <v>0</v>
      </c>
      <c r="IS9" s="163">
        <v>0</v>
      </c>
      <c r="IT9" s="163" t="s">
        <v>80</v>
      </c>
      <c r="IU9" s="163">
        <v>0</v>
      </c>
      <c r="IV9" s="163">
        <v>0</v>
      </c>
    </row>
    <row r="10" spans="1:256" s="2" customFormat="1">
      <c r="B10" s="2" t="s">
        <v>350</v>
      </c>
      <c r="C10" s="2" t="s">
        <v>350</v>
      </c>
      <c r="D10" s="2" t="s">
        <v>737</v>
      </c>
      <c r="E10" s="2" t="s">
        <v>845</v>
      </c>
      <c r="F10" s="2">
        <v>8580</v>
      </c>
      <c r="G10" s="102" t="s">
        <v>1166</v>
      </c>
      <c r="H10" s="2" t="s">
        <v>1045</v>
      </c>
      <c r="I10" s="2">
        <v>11880</v>
      </c>
      <c r="J10" s="2" t="s">
        <v>937</v>
      </c>
      <c r="K10" s="2" t="s">
        <v>1167</v>
      </c>
      <c r="L10" s="2">
        <v>9680</v>
      </c>
      <c r="M10" s="2" t="s">
        <v>1074</v>
      </c>
      <c r="N10" s="103" t="s">
        <v>1075</v>
      </c>
      <c r="O10" s="2">
        <v>7480</v>
      </c>
      <c r="P10" s="2" t="s">
        <v>1010</v>
      </c>
      <c r="Q10" s="2" t="s">
        <v>984</v>
      </c>
      <c r="R10" s="2">
        <v>11880</v>
      </c>
      <c r="S10" s="2" t="s">
        <v>80</v>
      </c>
      <c r="T10" s="2">
        <v>0</v>
      </c>
      <c r="U10" s="2">
        <v>0</v>
      </c>
      <c r="V10" s="2" t="s">
        <v>80</v>
      </c>
      <c r="W10" s="2">
        <v>0</v>
      </c>
      <c r="X10" s="2">
        <v>0</v>
      </c>
      <c r="Y10" s="2" t="s">
        <v>80</v>
      </c>
      <c r="Z10" s="2">
        <v>0</v>
      </c>
      <c r="AA10" s="2">
        <v>0</v>
      </c>
      <c r="AB10" s="2" t="s">
        <v>80</v>
      </c>
      <c r="AC10" s="2">
        <v>0</v>
      </c>
      <c r="AD10" s="2">
        <v>0</v>
      </c>
      <c r="AE10" s="2" t="s">
        <v>80</v>
      </c>
      <c r="AF10" s="2">
        <v>0</v>
      </c>
      <c r="AG10" s="2">
        <v>0</v>
      </c>
      <c r="AH10" s="2" t="s">
        <v>1100</v>
      </c>
      <c r="AI10" s="2" t="s">
        <v>1101</v>
      </c>
      <c r="AJ10" s="2">
        <v>8580</v>
      </c>
      <c r="AK10" s="2" t="s">
        <v>918</v>
      </c>
      <c r="AL10" s="2" t="s">
        <v>829</v>
      </c>
      <c r="AM10" s="2">
        <v>11880</v>
      </c>
      <c r="AN10" s="80" t="s">
        <v>1076</v>
      </c>
      <c r="AO10" s="80" t="s">
        <v>1077</v>
      </c>
      <c r="AP10" s="80">
        <v>7480</v>
      </c>
      <c r="AQ10" s="2" t="s">
        <v>80</v>
      </c>
      <c r="AR10" s="2">
        <v>0</v>
      </c>
      <c r="AS10" s="2">
        <v>0</v>
      </c>
      <c r="AT10" s="2" t="s">
        <v>80</v>
      </c>
      <c r="AU10" s="2">
        <v>0</v>
      </c>
      <c r="AV10" s="2">
        <v>0</v>
      </c>
      <c r="AW10" s="2" t="s">
        <v>80</v>
      </c>
      <c r="AX10" s="2">
        <v>0</v>
      </c>
      <c r="AY10" s="2">
        <v>0</v>
      </c>
      <c r="AZ10" s="2" t="s">
        <v>80</v>
      </c>
      <c r="BA10" s="2">
        <v>0</v>
      </c>
      <c r="BB10" s="2">
        <v>0</v>
      </c>
      <c r="BC10" s="2" t="s">
        <v>80</v>
      </c>
      <c r="BD10" s="2">
        <v>0</v>
      </c>
      <c r="BE10" s="2">
        <v>0</v>
      </c>
      <c r="BF10" s="2" t="s">
        <v>80</v>
      </c>
      <c r="BG10" s="2">
        <v>0</v>
      </c>
      <c r="BH10" s="2">
        <v>0</v>
      </c>
      <c r="BI10" s="2" t="s">
        <v>876</v>
      </c>
      <c r="BJ10" s="2" t="s">
        <v>877</v>
      </c>
      <c r="BK10" s="2">
        <v>11880</v>
      </c>
      <c r="BL10" s="2" t="s">
        <v>80</v>
      </c>
      <c r="BM10" s="2">
        <v>0</v>
      </c>
      <c r="BN10" s="2">
        <v>0</v>
      </c>
      <c r="BO10" s="2" t="s">
        <v>80</v>
      </c>
      <c r="BP10" s="2">
        <v>0</v>
      </c>
      <c r="BQ10" s="2">
        <v>0</v>
      </c>
      <c r="BR10" s="2" t="s">
        <v>80</v>
      </c>
      <c r="BS10" s="2">
        <v>0</v>
      </c>
      <c r="BT10" s="2">
        <v>0</v>
      </c>
      <c r="BU10" s="2" t="s">
        <v>1727</v>
      </c>
      <c r="BV10" s="2" t="s">
        <v>1728</v>
      </c>
      <c r="BW10" s="2">
        <v>8470</v>
      </c>
      <c r="BX10" s="2" t="s">
        <v>80</v>
      </c>
      <c r="BY10" s="2">
        <v>0</v>
      </c>
      <c r="BZ10" s="2">
        <v>0</v>
      </c>
      <c r="CA10" s="2" t="s">
        <v>80</v>
      </c>
      <c r="CB10" s="2">
        <v>0</v>
      </c>
      <c r="CC10" s="2">
        <v>0</v>
      </c>
      <c r="CD10" s="2" t="s">
        <v>80</v>
      </c>
      <c r="CE10" s="2">
        <v>0</v>
      </c>
      <c r="CF10" s="2">
        <v>0</v>
      </c>
      <c r="CG10" s="68"/>
      <c r="CH10" s="68"/>
      <c r="CI10" s="68"/>
      <c r="CJ10" s="68"/>
      <c r="CK10" s="6" t="s">
        <v>1219</v>
      </c>
      <c r="CL10" s="6" t="s">
        <v>1219</v>
      </c>
      <c r="CM10" s="6" t="s">
        <v>897</v>
      </c>
      <c r="CN10" s="6" t="s">
        <v>1022</v>
      </c>
      <c r="CO10" s="6">
        <v>23100</v>
      </c>
      <c r="CP10" s="6" t="s">
        <v>80</v>
      </c>
      <c r="CQ10" s="6">
        <v>0</v>
      </c>
      <c r="CR10" s="6">
        <v>0</v>
      </c>
      <c r="CS10" s="6" t="s">
        <v>80</v>
      </c>
      <c r="CT10" s="6">
        <v>0</v>
      </c>
      <c r="CU10" s="6">
        <v>0</v>
      </c>
      <c r="CV10" s="6" t="s">
        <v>1691</v>
      </c>
      <c r="CW10" s="6" t="s">
        <v>1692</v>
      </c>
      <c r="CX10" s="6">
        <v>28600</v>
      </c>
      <c r="CY10" s="6" t="s">
        <v>1778</v>
      </c>
      <c r="CZ10" s="6" t="s">
        <v>1779</v>
      </c>
      <c r="DA10" s="6">
        <v>45100</v>
      </c>
      <c r="DB10" s="6" t="s">
        <v>80</v>
      </c>
      <c r="DC10" s="6">
        <v>0</v>
      </c>
      <c r="DD10" s="6">
        <v>0</v>
      </c>
      <c r="DE10" s="6" t="s">
        <v>80</v>
      </c>
      <c r="DF10" s="6">
        <v>0</v>
      </c>
      <c r="DG10" s="6">
        <v>0</v>
      </c>
      <c r="DH10" s="6" t="s">
        <v>80</v>
      </c>
      <c r="DI10" s="6">
        <v>0</v>
      </c>
      <c r="DJ10" s="6">
        <v>0</v>
      </c>
      <c r="DK10" s="6" t="s">
        <v>80</v>
      </c>
      <c r="DL10" s="6">
        <v>0</v>
      </c>
      <c r="DM10" s="6">
        <v>0</v>
      </c>
      <c r="DN10" s="6" t="s">
        <v>80</v>
      </c>
      <c r="DO10" s="6">
        <v>0</v>
      </c>
      <c r="DP10" s="6">
        <v>0</v>
      </c>
      <c r="DQ10" s="6" t="s">
        <v>1667</v>
      </c>
      <c r="DR10" s="6" t="s">
        <v>1360</v>
      </c>
      <c r="DS10" s="6">
        <v>38610</v>
      </c>
      <c r="DT10" s="6" t="s">
        <v>80</v>
      </c>
      <c r="DU10" s="6">
        <v>0</v>
      </c>
      <c r="DV10" s="6">
        <v>0</v>
      </c>
      <c r="DW10" s="6" t="s">
        <v>80</v>
      </c>
      <c r="DX10" s="6">
        <v>0</v>
      </c>
      <c r="DY10" s="6">
        <v>0</v>
      </c>
      <c r="DZ10" s="6" t="s">
        <v>80</v>
      </c>
      <c r="EA10" s="6">
        <v>0</v>
      </c>
      <c r="EB10" s="6">
        <v>0</v>
      </c>
      <c r="EC10" s="6" t="s">
        <v>80</v>
      </c>
      <c r="ED10" s="6">
        <v>0</v>
      </c>
      <c r="EE10" s="6">
        <v>0</v>
      </c>
      <c r="EF10" s="6" t="s">
        <v>80</v>
      </c>
      <c r="EG10" s="6">
        <v>0</v>
      </c>
      <c r="EH10" s="6">
        <v>0</v>
      </c>
      <c r="EI10" s="6" t="s">
        <v>80</v>
      </c>
      <c r="EJ10" s="6">
        <v>0</v>
      </c>
      <c r="EK10" s="6">
        <v>0</v>
      </c>
      <c r="EL10" s="6" t="s">
        <v>80</v>
      </c>
      <c r="EM10" s="6">
        <v>0</v>
      </c>
      <c r="EN10" s="6">
        <v>0</v>
      </c>
      <c r="EO10" s="6" t="s">
        <v>80</v>
      </c>
      <c r="EP10" s="6">
        <v>0</v>
      </c>
      <c r="EQ10" s="6">
        <v>0</v>
      </c>
      <c r="ER10" s="6" t="s">
        <v>80</v>
      </c>
      <c r="ES10" s="6">
        <v>0</v>
      </c>
      <c r="ET10" s="6">
        <v>0</v>
      </c>
      <c r="EU10" s="6" t="s">
        <v>80</v>
      </c>
      <c r="EV10" s="6">
        <v>0</v>
      </c>
      <c r="EW10" s="6">
        <v>0</v>
      </c>
      <c r="EX10" s="6" t="s">
        <v>80</v>
      </c>
      <c r="EY10" s="6">
        <v>0</v>
      </c>
      <c r="EZ10" s="6">
        <v>0</v>
      </c>
      <c r="FA10" s="6" t="s">
        <v>80</v>
      </c>
      <c r="FB10" s="6">
        <v>0</v>
      </c>
      <c r="FC10" s="6">
        <v>0</v>
      </c>
      <c r="FD10" s="6" t="s">
        <v>80</v>
      </c>
      <c r="FE10" s="6">
        <v>0</v>
      </c>
      <c r="FF10" s="6">
        <v>0</v>
      </c>
      <c r="FG10" s="6" t="s">
        <v>80</v>
      </c>
      <c r="FH10" s="6">
        <v>0</v>
      </c>
      <c r="FI10" s="6">
        <v>0</v>
      </c>
      <c r="FJ10" s="6" t="s">
        <v>80</v>
      </c>
      <c r="FK10" s="6">
        <v>0</v>
      </c>
      <c r="FL10" s="6">
        <v>0</v>
      </c>
      <c r="FM10" s="6" t="s">
        <v>80</v>
      </c>
      <c r="FN10" s="6">
        <v>0</v>
      </c>
      <c r="FO10" s="6">
        <v>0</v>
      </c>
      <c r="FR10" s="163" t="s">
        <v>1377</v>
      </c>
      <c r="FS10" s="163" t="s">
        <v>1377</v>
      </c>
      <c r="FT10" s="163" t="s">
        <v>80</v>
      </c>
      <c r="FU10" s="163">
        <v>0</v>
      </c>
      <c r="FV10" s="163">
        <v>0</v>
      </c>
      <c r="FW10" s="163" t="s">
        <v>80</v>
      </c>
      <c r="FX10" s="163">
        <v>0</v>
      </c>
      <c r="FY10" s="163">
        <v>0</v>
      </c>
      <c r="FZ10" s="163" t="s">
        <v>80</v>
      </c>
      <c r="GA10" s="163">
        <v>0</v>
      </c>
      <c r="GB10" s="163">
        <v>0</v>
      </c>
      <c r="GC10" s="163" t="s">
        <v>80</v>
      </c>
      <c r="GD10" s="163">
        <v>0</v>
      </c>
      <c r="GE10" s="163">
        <v>0</v>
      </c>
      <c r="GF10" s="163" t="s">
        <v>80</v>
      </c>
      <c r="GG10" s="163">
        <v>0</v>
      </c>
      <c r="GH10" s="163">
        <v>0</v>
      </c>
      <c r="GI10" s="163" t="s">
        <v>80</v>
      </c>
      <c r="GJ10" s="163">
        <v>0</v>
      </c>
      <c r="GK10" s="163">
        <v>0</v>
      </c>
      <c r="GL10" s="163" t="s">
        <v>80</v>
      </c>
      <c r="GM10" s="163">
        <v>0</v>
      </c>
      <c r="GN10" s="163">
        <v>0</v>
      </c>
      <c r="GO10" s="163" t="s">
        <v>80</v>
      </c>
      <c r="GP10" s="163">
        <v>0</v>
      </c>
      <c r="GQ10" s="163">
        <v>0</v>
      </c>
      <c r="GR10" s="163" t="s">
        <v>80</v>
      </c>
      <c r="GS10" s="163">
        <v>0</v>
      </c>
      <c r="GT10" s="163">
        <v>0</v>
      </c>
      <c r="GU10" s="163" t="s">
        <v>80</v>
      </c>
      <c r="GV10" s="163">
        <v>0</v>
      </c>
      <c r="GW10" s="163">
        <v>0</v>
      </c>
      <c r="GX10" s="163" t="s">
        <v>80</v>
      </c>
      <c r="GY10" s="163">
        <v>0</v>
      </c>
      <c r="GZ10" s="163">
        <v>0</v>
      </c>
      <c r="HA10" s="163" t="s">
        <v>80</v>
      </c>
      <c r="HB10" s="163">
        <v>0</v>
      </c>
      <c r="HC10" s="163">
        <v>0</v>
      </c>
      <c r="HD10" s="163" t="s">
        <v>80</v>
      </c>
      <c r="HE10" s="163">
        <v>0</v>
      </c>
      <c r="HF10" s="163">
        <v>0</v>
      </c>
      <c r="HG10" s="163" t="s">
        <v>80</v>
      </c>
      <c r="HH10" s="163">
        <v>0</v>
      </c>
      <c r="HI10" s="163">
        <v>0</v>
      </c>
      <c r="HJ10" s="163" t="s">
        <v>80</v>
      </c>
      <c r="HK10" s="163">
        <v>0</v>
      </c>
      <c r="HL10" s="163">
        <v>0</v>
      </c>
      <c r="HM10" s="163" t="s">
        <v>80</v>
      </c>
      <c r="HN10" s="163">
        <v>0</v>
      </c>
      <c r="HO10" s="163">
        <v>0</v>
      </c>
      <c r="HP10" s="163" t="s">
        <v>80</v>
      </c>
      <c r="HQ10" s="163">
        <v>0</v>
      </c>
      <c r="HR10" s="163">
        <v>0</v>
      </c>
      <c r="HS10" s="163" t="s">
        <v>80</v>
      </c>
      <c r="HT10" s="163">
        <v>0</v>
      </c>
      <c r="HU10" s="163">
        <v>0</v>
      </c>
      <c r="HV10" s="163" t="s">
        <v>80</v>
      </c>
      <c r="HW10" s="163">
        <v>0</v>
      </c>
      <c r="HX10" s="163">
        <v>0</v>
      </c>
      <c r="HY10" s="163" t="s">
        <v>80</v>
      </c>
      <c r="HZ10" s="163">
        <v>0</v>
      </c>
      <c r="IA10" s="163">
        <v>0</v>
      </c>
      <c r="IB10" s="163" t="s">
        <v>80</v>
      </c>
      <c r="IC10" s="163">
        <v>0</v>
      </c>
      <c r="ID10" s="163">
        <v>0</v>
      </c>
      <c r="IE10" s="163" t="s">
        <v>80</v>
      </c>
      <c r="IF10" s="163">
        <v>0</v>
      </c>
      <c r="IG10" s="163">
        <v>0</v>
      </c>
      <c r="IH10" s="163" t="s">
        <v>80</v>
      </c>
      <c r="II10" s="163">
        <v>0</v>
      </c>
      <c r="IJ10" s="163">
        <v>0</v>
      </c>
      <c r="IK10" s="163" t="s">
        <v>80</v>
      </c>
      <c r="IL10" s="163">
        <v>0</v>
      </c>
      <c r="IM10" s="163">
        <v>0</v>
      </c>
      <c r="IN10" s="163" t="s">
        <v>80</v>
      </c>
      <c r="IO10" s="163">
        <v>0</v>
      </c>
      <c r="IP10" s="163">
        <v>0</v>
      </c>
      <c r="IQ10" s="163" t="s">
        <v>80</v>
      </c>
      <c r="IR10" s="163">
        <v>0</v>
      </c>
      <c r="IS10" s="163">
        <v>0</v>
      </c>
      <c r="IT10" s="163" t="s">
        <v>80</v>
      </c>
      <c r="IU10" s="163">
        <v>0</v>
      </c>
      <c r="IV10" s="163">
        <v>0</v>
      </c>
    </row>
    <row r="11" spans="1:256" s="2" customFormat="1">
      <c r="B11" s="2" t="s">
        <v>535</v>
      </c>
      <c r="C11" s="2" t="s">
        <v>535</v>
      </c>
      <c r="D11" s="2" t="s">
        <v>975</v>
      </c>
      <c r="E11" s="2" t="s">
        <v>976</v>
      </c>
      <c r="F11" s="2">
        <v>9680</v>
      </c>
      <c r="G11" s="102" t="s">
        <v>1701</v>
      </c>
      <c r="H11" s="2" t="s">
        <v>1702</v>
      </c>
      <c r="I11" s="2">
        <v>14080</v>
      </c>
      <c r="J11" s="2" t="s">
        <v>1168</v>
      </c>
      <c r="K11" s="2" t="s">
        <v>1169</v>
      </c>
      <c r="L11" s="2">
        <v>11880</v>
      </c>
      <c r="M11" s="2" t="s">
        <v>1203</v>
      </c>
      <c r="N11" s="103" t="s">
        <v>1204</v>
      </c>
      <c r="O11" s="2">
        <v>8580</v>
      </c>
      <c r="P11" s="2" t="s">
        <v>1703</v>
      </c>
      <c r="Q11" s="2" t="s">
        <v>1704</v>
      </c>
      <c r="R11" s="2">
        <v>14080</v>
      </c>
      <c r="S11" s="2" t="s">
        <v>80</v>
      </c>
      <c r="T11" s="2">
        <v>0</v>
      </c>
      <c r="U11" s="2">
        <v>0</v>
      </c>
      <c r="V11" s="2" t="s">
        <v>80</v>
      </c>
      <c r="W11" s="2">
        <v>0</v>
      </c>
      <c r="X11" s="2">
        <v>0</v>
      </c>
      <c r="Y11" s="2" t="s">
        <v>80</v>
      </c>
      <c r="Z11" s="2">
        <v>0</v>
      </c>
      <c r="AA11" s="2">
        <v>0</v>
      </c>
      <c r="AB11" s="2" t="s">
        <v>80</v>
      </c>
      <c r="AC11" s="2">
        <v>0</v>
      </c>
      <c r="AD11" s="2">
        <v>0</v>
      </c>
      <c r="AE11" s="2" t="s">
        <v>80</v>
      </c>
      <c r="AF11" s="2">
        <v>0</v>
      </c>
      <c r="AG11" s="2">
        <v>0</v>
      </c>
      <c r="AH11" s="2" t="s">
        <v>1102</v>
      </c>
      <c r="AI11" s="2" t="s">
        <v>1103</v>
      </c>
      <c r="AJ11" s="2">
        <v>9680</v>
      </c>
      <c r="AK11" s="2" t="s">
        <v>1709</v>
      </c>
      <c r="AL11" s="2" t="s">
        <v>1710</v>
      </c>
      <c r="AM11" s="2">
        <v>14080</v>
      </c>
      <c r="AN11" s="80" t="s">
        <v>1207</v>
      </c>
      <c r="AO11" s="80" t="s">
        <v>1208</v>
      </c>
      <c r="AP11" s="80">
        <v>8580</v>
      </c>
      <c r="AQ11" s="2" t="s">
        <v>80</v>
      </c>
      <c r="AR11" s="2">
        <v>0</v>
      </c>
      <c r="AS11" s="2">
        <v>0</v>
      </c>
      <c r="AT11" s="2" t="s">
        <v>80</v>
      </c>
      <c r="AU11" s="2">
        <v>0</v>
      </c>
      <c r="AV11" s="2">
        <v>0</v>
      </c>
      <c r="AW11" s="2" t="s">
        <v>80</v>
      </c>
      <c r="AX11" s="2">
        <v>0</v>
      </c>
      <c r="AY11" s="2">
        <v>0</v>
      </c>
      <c r="AZ11" s="2" t="s">
        <v>80</v>
      </c>
      <c r="BA11" s="2">
        <v>0</v>
      </c>
      <c r="BB11" s="2">
        <v>0</v>
      </c>
      <c r="BC11" s="2" t="s">
        <v>80</v>
      </c>
      <c r="BD11" s="2">
        <v>0</v>
      </c>
      <c r="BE11" s="2">
        <v>0</v>
      </c>
      <c r="BF11" s="2" t="s">
        <v>80</v>
      </c>
      <c r="BG11" s="2">
        <v>0</v>
      </c>
      <c r="BH11" s="2">
        <v>0</v>
      </c>
      <c r="BI11" s="2" t="s">
        <v>878</v>
      </c>
      <c r="BJ11" s="2" t="s">
        <v>879</v>
      </c>
      <c r="BK11" s="2">
        <v>17380</v>
      </c>
      <c r="BL11" s="2" t="s">
        <v>80</v>
      </c>
      <c r="BM11" s="2">
        <v>0</v>
      </c>
      <c r="BN11" s="2">
        <v>0</v>
      </c>
      <c r="BO11" s="2" t="s">
        <v>80</v>
      </c>
      <c r="BP11" s="2">
        <v>0</v>
      </c>
      <c r="BQ11" s="2">
        <v>0</v>
      </c>
      <c r="BR11" s="2" t="s">
        <v>80</v>
      </c>
      <c r="BS11" s="2">
        <v>0</v>
      </c>
      <c r="BT11" s="2">
        <v>0</v>
      </c>
      <c r="BU11" s="2" t="s">
        <v>1729</v>
      </c>
      <c r="BV11" s="2" t="s">
        <v>1730</v>
      </c>
      <c r="BW11" s="2">
        <v>9570</v>
      </c>
      <c r="BX11" s="2" t="s">
        <v>80</v>
      </c>
      <c r="BY11" s="2">
        <v>0</v>
      </c>
      <c r="BZ11" s="2">
        <v>0</v>
      </c>
      <c r="CA11" s="2" t="s">
        <v>80</v>
      </c>
      <c r="CB11" s="2">
        <v>0</v>
      </c>
      <c r="CC11" s="2">
        <v>0</v>
      </c>
      <c r="CD11" s="2" t="s">
        <v>80</v>
      </c>
      <c r="CE11" s="2">
        <v>0</v>
      </c>
      <c r="CF11" s="2">
        <v>0</v>
      </c>
      <c r="CG11" s="68"/>
      <c r="CH11" s="68"/>
      <c r="CI11" s="68"/>
      <c r="CJ11" s="68"/>
      <c r="CK11" s="6" t="s">
        <v>1587</v>
      </c>
      <c r="CL11" s="6" t="s">
        <v>1587</v>
      </c>
      <c r="CM11" s="6" t="s">
        <v>1023</v>
      </c>
      <c r="CN11" s="6" t="s">
        <v>1024</v>
      </c>
      <c r="CO11" s="6">
        <v>28600</v>
      </c>
      <c r="CP11" s="6" t="s">
        <v>80</v>
      </c>
      <c r="CQ11" s="6">
        <v>0</v>
      </c>
      <c r="CR11" s="6">
        <v>0</v>
      </c>
      <c r="CS11" s="6" t="s">
        <v>80</v>
      </c>
      <c r="CT11" s="6">
        <v>0</v>
      </c>
      <c r="CU11" s="6">
        <v>0</v>
      </c>
      <c r="CV11" s="6" t="s">
        <v>1693</v>
      </c>
      <c r="CW11" s="6" t="s">
        <v>1694</v>
      </c>
      <c r="CX11" s="6">
        <v>34100</v>
      </c>
      <c r="CY11" s="6" t="s">
        <v>1780</v>
      </c>
      <c r="CZ11" s="6" t="s">
        <v>1781</v>
      </c>
      <c r="DA11" s="6">
        <v>50600</v>
      </c>
      <c r="DB11" s="6" t="s">
        <v>80</v>
      </c>
      <c r="DC11" s="6">
        <v>0</v>
      </c>
      <c r="DD11" s="6">
        <v>0</v>
      </c>
      <c r="DE11" s="6" t="s">
        <v>80</v>
      </c>
      <c r="DF11" s="6">
        <v>0</v>
      </c>
      <c r="DG11" s="6">
        <v>0</v>
      </c>
      <c r="DH11" s="6" t="s">
        <v>80</v>
      </c>
      <c r="DI11" s="6">
        <v>0</v>
      </c>
      <c r="DJ11" s="6">
        <v>0</v>
      </c>
      <c r="DK11" s="6" t="s">
        <v>80</v>
      </c>
      <c r="DL11" s="6">
        <v>0</v>
      </c>
      <c r="DM11" s="6">
        <v>0</v>
      </c>
      <c r="DN11" s="6" t="s">
        <v>80</v>
      </c>
      <c r="DO11" s="6">
        <v>0</v>
      </c>
      <c r="DP11" s="6">
        <v>0</v>
      </c>
      <c r="DQ11" s="6" t="s">
        <v>1668</v>
      </c>
      <c r="DR11" s="6" t="s">
        <v>1361</v>
      </c>
      <c r="DS11" s="6">
        <v>38610</v>
      </c>
      <c r="DT11" s="6" t="s">
        <v>80</v>
      </c>
      <c r="DU11" s="6">
        <v>0</v>
      </c>
      <c r="DV11" s="6">
        <v>0</v>
      </c>
      <c r="DW11" s="6" t="s">
        <v>80</v>
      </c>
      <c r="DX11" s="6">
        <v>0</v>
      </c>
      <c r="DY11" s="6">
        <v>0</v>
      </c>
      <c r="DZ11" s="6" t="s">
        <v>80</v>
      </c>
      <c r="EA11" s="6">
        <v>0</v>
      </c>
      <c r="EB11" s="6">
        <v>0</v>
      </c>
      <c r="EC11" s="6" t="s">
        <v>80</v>
      </c>
      <c r="ED11" s="6">
        <v>0</v>
      </c>
      <c r="EE11" s="6">
        <v>0</v>
      </c>
      <c r="EF11" s="6" t="s">
        <v>80</v>
      </c>
      <c r="EG11" s="6">
        <v>0</v>
      </c>
      <c r="EH11" s="6">
        <v>0</v>
      </c>
      <c r="EI11" s="6" t="s">
        <v>80</v>
      </c>
      <c r="EJ11" s="6">
        <v>0</v>
      </c>
      <c r="EK11" s="6">
        <v>0</v>
      </c>
      <c r="EL11" s="6" t="s">
        <v>80</v>
      </c>
      <c r="EM11" s="6">
        <v>0</v>
      </c>
      <c r="EN11" s="6">
        <v>0</v>
      </c>
      <c r="EO11" s="6" t="s">
        <v>80</v>
      </c>
      <c r="EP11" s="6">
        <v>0</v>
      </c>
      <c r="EQ11" s="6">
        <v>0</v>
      </c>
      <c r="ER11" s="6" t="s">
        <v>80</v>
      </c>
      <c r="ES11" s="6">
        <v>0</v>
      </c>
      <c r="ET11" s="6">
        <v>0</v>
      </c>
      <c r="EU11" s="6" t="s">
        <v>80</v>
      </c>
      <c r="EV11" s="6">
        <v>0</v>
      </c>
      <c r="EW11" s="6">
        <v>0</v>
      </c>
      <c r="EX11" s="6" t="s">
        <v>80</v>
      </c>
      <c r="EY11" s="6">
        <v>0</v>
      </c>
      <c r="EZ11" s="6">
        <v>0</v>
      </c>
      <c r="FA11" s="6" t="s">
        <v>80</v>
      </c>
      <c r="FB11" s="6">
        <v>0</v>
      </c>
      <c r="FC11" s="6">
        <v>0</v>
      </c>
      <c r="FD11" s="6" t="s">
        <v>80</v>
      </c>
      <c r="FE11" s="6">
        <v>0</v>
      </c>
      <c r="FF11" s="6">
        <v>0</v>
      </c>
      <c r="FG11" s="6" t="s">
        <v>80</v>
      </c>
      <c r="FH11" s="6">
        <v>0</v>
      </c>
      <c r="FI11" s="6">
        <v>0</v>
      </c>
      <c r="FJ11" s="6" t="s">
        <v>80</v>
      </c>
      <c r="FK11" s="6">
        <v>0</v>
      </c>
      <c r="FL11" s="6">
        <v>0</v>
      </c>
      <c r="FM11" s="6" t="s">
        <v>80</v>
      </c>
      <c r="FN11" s="6">
        <v>0</v>
      </c>
      <c r="FO11" s="6">
        <v>0</v>
      </c>
      <c r="FR11" s="163" t="s">
        <v>1378</v>
      </c>
      <c r="FS11" s="163" t="s">
        <v>1378</v>
      </c>
      <c r="FT11" s="163" t="s">
        <v>80</v>
      </c>
      <c r="FU11" s="163">
        <v>0</v>
      </c>
      <c r="FV11" s="163">
        <v>0</v>
      </c>
      <c r="FW11" s="163" t="s">
        <v>80</v>
      </c>
      <c r="FX11" s="163">
        <v>0</v>
      </c>
      <c r="FY11" s="163">
        <v>0</v>
      </c>
      <c r="FZ11" s="163" t="s">
        <v>80</v>
      </c>
      <c r="GA11" s="163">
        <v>0</v>
      </c>
      <c r="GB11" s="163">
        <v>0</v>
      </c>
      <c r="GC11" s="163" t="s">
        <v>80</v>
      </c>
      <c r="GD11" s="163">
        <v>0</v>
      </c>
      <c r="GE11" s="163">
        <v>0</v>
      </c>
      <c r="GF11" s="163" t="s">
        <v>80</v>
      </c>
      <c r="GG11" s="163">
        <v>0</v>
      </c>
      <c r="GH11" s="163">
        <v>0</v>
      </c>
      <c r="GI11" s="163" t="s">
        <v>80</v>
      </c>
      <c r="GJ11" s="163">
        <v>0</v>
      </c>
      <c r="GK11" s="163">
        <v>0</v>
      </c>
      <c r="GL11" s="163" t="s">
        <v>80</v>
      </c>
      <c r="GM11" s="163">
        <v>0</v>
      </c>
      <c r="GN11" s="163">
        <v>0</v>
      </c>
      <c r="GO11" s="163" t="s">
        <v>80</v>
      </c>
      <c r="GP11" s="163">
        <v>0</v>
      </c>
      <c r="GQ11" s="163">
        <v>0</v>
      </c>
      <c r="GR11" s="163" t="s">
        <v>80</v>
      </c>
      <c r="GS11" s="163">
        <v>0</v>
      </c>
      <c r="GT11" s="163">
        <v>0</v>
      </c>
      <c r="GU11" s="163" t="s">
        <v>80</v>
      </c>
      <c r="GV11" s="163">
        <v>0</v>
      </c>
      <c r="GW11" s="163">
        <v>0</v>
      </c>
      <c r="GX11" s="163" t="s">
        <v>80</v>
      </c>
      <c r="GY11" s="163">
        <v>0</v>
      </c>
      <c r="GZ11" s="163">
        <v>0</v>
      </c>
      <c r="HA11" s="163" t="s">
        <v>80</v>
      </c>
      <c r="HB11" s="163">
        <v>0</v>
      </c>
      <c r="HC11" s="163">
        <v>0</v>
      </c>
      <c r="HD11" s="163" t="s">
        <v>80</v>
      </c>
      <c r="HE11" s="163">
        <v>0</v>
      </c>
      <c r="HF11" s="163">
        <v>0</v>
      </c>
      <c r="HG11" s="163" t="s">
        <v>80</v>
      </c>
      <c r="HH11" s="163">
        <v>0</v>
      </c>
      <c r="HI11" s="163">
        <v>0</v>
      </c>
      <c r="HJ11" s="163" t="s">
        <v>80</v>
      </c>
      <c r="HK11" s="163">
        <v>0</v>
      </c>
      <c r="HL11" s="163">
        <v>0</v>
      </c>
      <c r="HM11" s="163" t="s">
        <v>80</v>
      </c>
      <c r="HN11" s="163">
        <v>0</v>
      </c>
      <c r="HO11" s="163">
        <v>0</v>
      </c>
      <c r="HP11" s="163" t="s">
        <v>80</v>
      </c>
      <c r="HQ11" s="163">
        <v>0</v>
      </c>
      <c r="HR11" s="163">
        <v>0</v>
      </c>
      <c r="HS11" s="163" t="s">
        <v>80</v>
      </c>
      <c r="HT11" s="163">
        <v>0</v>
      </c>
      <c r="HU11" s="163">
        <v>0</v>
      </c>
      <c r="HV11" s="163" t="s">
        <v>80</v>
      </c>
      <c r="HW11" s="163">
        <v>0</v>
      </c>
      <c r="HX11" s="163">
        <v>0</v>
      </c>
      <c r="HY11" s="163" t="s">
        <v>80</v>
      </c>
      <c r="HZ11" s="163">
        <v>0</v>
      </c>
      <c r="IA11" s="163">
        <v>0</v>
      </c>
      <c r="IB11" s="163" t="s">
        <v>80</v>
      </c>
      <c r="IC11" s="163">
        <v>0</v>
      </c>
      <c r="ID11" s="163">
        <v>0</v>
      </c>
      <c r="IE11" s="163" t="s">
        <v>80</v>
      </c>
      <c r="IF11" s="163">
        <v>0</v>
      </c>
      <c r="IG11" s="163">
        <v>0</v>
      </c>
      <c r="IH11" s="163" t="s">
        <v>80</v>
      </c>
      <c r="II11" s="163">
        <v>0</v>
      </c>
      <c r="IJ11" s="163">
        <v>0</v>
      </c>
      <c r="IK11" s="163" t="s">
        <v>80</v>
      </c>
      <c r="IL11" s="163">
        <v>0</v>
      </c>
      <c r="IM11" s="163">
        <v>0</v>
      </c>
      <c r="IN11" s="163" t="s">
        <v>80</v>
      </c>
      <c r="IO11" s="163">
        <v>0</v>
      </c>
      <c r="IP11" s="163">
        <v>0</v>
      </c>
      <c r="IQ11" s="163" t="s">
        <v>80</v>
      </c>
      <c r="IR11" s="163">
        <v>0</v>
      </c>
      <c r="IS11" s="163">
        <v>0</v>
      </c>
      <c r="IT11" s="163" t="s">
        <v>80</v>
      </c>
      <c r="IU11" s="163">
        <v>0</v>
      </c>
      <c r="IV11" s="163">
        <v>0</v>
      </c>
    </row>
    <row r="12" spans="1:256" s="2" customFormat="1">
      <c r="B12" s="2" t="s">
        <v>176</v>
      </c>
      <c r="C12" s="2" t="s">
        <v>176</v>
      </c>
      <c r="D12" s="2" t="s">
        <v>977</v>
      </c>
      <c r="E12" s="2" t="s">
        <v>978</v>
      </c>
      <c r="F12" s="2">
        <v>11880</v>
      </c>
      <c r="G12" s="102" t="s">
        <v>1046</v>
      </c>
      <c r="H12" s="2" t="s">
        <v>1059</v>
      </c>
      <c r="I12" s="2">
        <v>17380</v>
      </c>
      <c r="J12" s="2" t="s">
        <v>1224</v>
      </c>
      <c r="K12" s="2" t="s">
        <v>1225</v>
      </c>
      <c r="L12" s="2">
        <v>14080</v>
      </c>
      <c r="M12" s="2" t="s">
        <v>881</v>
      </c>
      <c r="N12" s="2" t="s">
        <v>882</v>
      </c>
      <c r="O12" s="2">
        <v>9680</v>
      </c>
      <c r="P12" s="2" t="s">
        <v>864</v>
      </c>
      <c r="Q12" s="2" t="s">
        <v>851</v>
      </c>
      <c r="R12" s="2">
        <v>17380</v>
      </c>
      <c r="S12" s="2" t="s">
        <v>80</v>
      </c>
      <c r="T12" s="2">
        <v>0</v>
      </c>
      <c r="U12" s="2">
        <v>0</v>
      </c>
      <c r="V12" s="2" t="s">
        <v>80</v>
      </c>
      <c r="W12" s="2">
        <v>0</v>
      </c>
      <c r="X12" s="2">
        <v>0</v>
      </c>
      <c r="Y12" s="2" t="s">
        <v>80</v>
      </c>
      <c r="Z12" s="2">
        <v>0</v>
      </c>
      <c r="AA12" s="2">
        <v>0</v>
      </c>
      <c r="AB12" s="2" t="s">
        <v>80</v>
      </c>
      <c r="AC12" s="2">
        <v>0</v>
      </c>
      <c r="AD12" s="2">
        <v>0</v>
      </c>
      <c r="AE12" s="2" t="s">
        <v>80</v>
      </c>
      <c r="AF12" s="2">
        <v>0</v>
      </c>
      <c r="AG12" s="2">
        <v>0</v>
      </c>
      <c r="AH12" s="2" t="s">
        <v>1104</v>
      </c>
      <c r="AI12" s="2" t="s">
        <v>1105</v>
      </c>
      <c r="AJ12" s="2">
        <v>11880</v>
      </c>
      <c r="AK12" s="2" t="s">
        <v>830</v>
      </c>
      <c r="AL12" s="2" t="s">
        <v>831</v>
      </c>
      <c r="AM12" s="2">
        <v>17380</v>
      </c>
      <c r="AN12" s="80" t="s">
        <v>921</v>
      </c>
      <c r="AO12" s="80" t="s">
        <v>922</v>
      </c>
      <c r="AP12" s="80">
        <v>9680</v>
      </c>
      <c r="AQ12" s="2" t="s">
        <v>80</v>
      </c>
      <c r="AR12" s="2">
        <v>0</v>
      </c>
      <c r="AS12" s="2">
        <v>0</v>
      </c>
      <c r="AT12" s="2" t="s">
        <v>80</v>
      </c>
      <c r="AU12" s="2">
        <v>0</v>
      </c>
      <c r="AV12" s="2">
        <v>0</v>
      </c>
      <c r="AW12" s="2" t="s">
        <v>80</v>
      </c>
      <c r="AX12" s="2">
        <v>0</v>
      </c>
      <c r="AY12" s="2">
        <v>0</v>
      </c>
      <c r="AZ12" s="2" t="s">
        <v>80</v>
      </c>
      <c r="BA12" s="2">
        <v>0</v>
      </c>
      <c r="BB12" s="2">
        <v>0</v>
      </c>
      <c r="BC12" s="2" t="s">
        <v>80</v>
      </c>
      <c r="BD12" s="2">
        <v>0</v>
      </c>
      <c r="BE12" s="2">
        <v>0</v>
      </c>
      <c r="BF12" s="2" t="s">
        <v>80</v>
      </c>
      <c r="BG12" s="2">
        <v>0</v>
      </c>
      <c r="BH12" s="2">
        <v>0</v>
      </c>
      <c r="BI12" s="2" t="s">
        <v>65</v>
      </c>
      <c r="BJ12" s="2" t="s">
        <v>880</v>
      </c>
      <c r="BK12" s="2">
        <v>22880</v>
      </c>
      <c r="BL12" s="2" t="s">
        <v>80</v>
      </c>
      <c r="BM12" s="2">
        <v>0</v>
      </c>
      <c r="BN12" s="2">
        <v>0</v>
      </c>
      <c r="BO12" s="2" t="s">
        <v>80</v>
      </c>
      <c r="BP12" s="2">
        <v>0</v>
      </c>
      <c r="BQ12" s="2">
        <v>0</v>
      </c>
      <c r="BR12" s="2" t="s">
        <v>80</v>
      </c>
      <c r="BS12" s="2">
        <v>0</v>
      </c>
      <c r="BT12" s="2">
        <v>0</v>
      </c>
      <c r="BU12" s="2" t="s">
        <v>1731</v>
      </c>
      <c r="BV12" s="2" t="s">
        <v>1732</v>
      </c>
      <c r="BW12" s="2">
        <v>11770</v>
      </c>
      <c r="BX12" s="2" t="s">
        <v>80</v>
      </c>
      <c r="BY12" s="2">
        <v>0</v>
      </c>
      <c r="BZ12" s="2">
        <v>0</v>
      </c>
      <c r="CA12" s="2" t="s">
        <v>80</v>
      </c>
      <c r="CB12" s="2">
        <v>0</v>
      </c>
      <c r="CC12" s="2">
        <v>0</v>
      </c>
      <c r="CD12" s="2" t="s">
        <v>80</v>
      </c>
      <c r="CE12" s="2">
        <v>0</v>
      </c>
      <c r="CF12" s="2">
        <v>0</v>
      </c>
      <c r="CG12" s="68"/>
      <c r="CH12" s="68"/>
      <c r="CI12" s="68"/>
      <c r="CJ12" s="68"/>
      <c r="CK12" s="6" t="s">
        <v>1793</v>
      </c>
      <c r="CL12" s="6" t="s">
        <v>1794</v>
      </c>
      <c r="CM12" s="6" t="s">
        <v>1025</v>
      </c>
      <c r="CN12" s="6" t="s">
        <v>1026</v>
      </c>
      <c r="CO12" s="6">
        <v>34100</v>
      </c>
      <c r="CP12" s="6" t="s">
        <v>80</v>
      </c>
      <c r="CQ12" s="6">
        <v>0</v>
      </c>
      <c r="CR12" s="6">
        <v>0</v>
      </c>
      <c r="CS12" s="6" t="s">
        <v>80</v>
      </c>
      <c r="CT12" s="6">
        <v>0</v>
      </c>
      <c r="CU12" s="6">
        <v>0</v>
      </c>
      <c r="CV12" s="6" t="s">
        <v>1695</v>
      </c>
      <c r="CW12" s="6" t="s">
        <v>1696</v>
      </c>
      <c r="CX12" s="6">
        <v>56100</v>
      </c>
      <c r="CY12" s="6" t="s">
        <v>1782</v>
      </c>
      <c r="CZ12" s="6" t="s">
        <v>1783</v>
      </c>
      <c r="DA12" s="6">
        <v>56100</v>
      </c>
      <c r="DB12" s="6" t="s">
        <v>80</v>
      </c>
      <c r="DC12" s="6">
        <v>0</v>
      </c>
      <c r="DD12" s="6">
        <v>0</v>
      </c>
      <c r="DE12" s="6" t="s">
        <v>80</v>
      </c>
      <c r="DF12" s="6">
        <v>0</v>
      </c>
      <c r="DG12" s="6">
        <v>0</v>
      </c>
      <c r="DH12" s="6" t="s">
        <v>80</v>
      </c>
      <c r="DI12" s="6">
        <v>0</v>
      </c>
      <c r="DJ12" s="6">
        <v>0</v>
      </c>
      <c r="DK12" s="6" t="s">
        <v>80</v>
      </c>
      <c r="DL12" s="6">
        <v>0</v>
      </c>
      <c r="DM12" s="6">
        <v>0</v>
      </c>
      <c r="DN12" s="6" t="s">
        <v>80</v>
      </c>
      <c r="DO12" s="6">
        <v>0</v>
      </c>
      <c r="DP12" s="6">
        <v>0</v>
      </c>
      <c r="DQ12" s="6" t="s">
        <v>1669</v>
      </c>
      <c r="DR12" s="6" t="s">
        <v>1362</v>
      </c>
      <c r="DS12" s="6">
        <v>60610</v>
      </c>
      <c r="DT12" s="6" t="s">
        <v>80</v>
      </c>
      <c r="DU12" s="6">
        <v>0</v>
      </c>
      <c r="DV12" s="6">
        <v>0</v>
      </c>
      <c r="DW12" s="6" t="s">
        <v>80</v>
      </c>
      <c r="DX12" s="6">
        <v>0</v>
      </c>
      <c r="DY12" s="6">
        <v>0</v>
      </c>
      <c r="DZ12" s="6" t="s">
        <v>80</v>
      </c>
      <c r="EA12" s="6">
        <v>0</v>
      </c>
      <c r="EB12" s="6">
        <v>0</v>
      </c>
      <c r="EC12" s="6" t="s">
        <v>80</v>
      </c>
      <c r="ED12" s="6">
        <v>0</v>
      </c>
      <c r="EE12" s="6">
        <v>0</v>
      </c>
      <c r="EF12" s="6" t="s">
        <v>80</v>
      </c>
      <c r="EG12" s="6">
        <v>0</v>
      </c>
      <c r="EH12" s="6">
        <v>0</v>
      </c>
      <c r="EI12" s="6" t="s">
        <v>80</v>
      </c>
      <c r="EJ12" s="6">
        <v>0</v>
      </c>
      <c r="EK12" s="6">
        <v>0</v>
      </c>
      <c r="EL12" s="6" t="s">
        <v>80</v>
      </c>
      <c r="EM12" s="6">
        <v>0</v>
      </c>
      <c r="EN12" s="6">
        <v>0</v>
      </c>
      <c r="EO12" s="6" t="s">
        <v>80</v>
      </c>
      <c r="EP12" s="6">
        <v>0</v>
      </c>
      <c r="EQ12" s="6">
        <v>0</v>
      </c>
      <c r="ER12" s="6" t="s">
        <v>80</v>
      </c>
      <c r="ES12" s="6">
        <v>0</v>
      </c>
      <c r="ET12" s="6">
        <v>0</v>
      </c>
      <c r="EU12" s="6" t="s">
        <v>80</v>
      </c>
      <c r="EV12" s="6">
        <v>0</v>
      </c>
      <c r="EW12" s="6">
        <v>0</v>
      </c>
      <c r="EX12" s="6" t="s">
        <v>80</v>
      </c>
      <c r="EY12" s="6">
        <v>0</v>
      </c>
      <c r="EZ12" s="6">
        <v>0</v>
      </c>
      <c r="FA12" s="6" t="s">
        <v>80</v>
      </c>
      <c r="FB12" s="6">
        <v>0</v>
      </c>
      <c r="FC12" s="6">
        <v>0</v>
      </c>
      <c r="FD12" s="6" t="s">
        <v>80</v>
      </c>
      <c r="FE12" s="6">
        <v>0</v>
      </c>
      <c r="FF12" s="6">
        <v>0</v>
      </c>
      <c r="FG12" s="6" t="s">
        <v>80</v>
      </c>
      <c r="FH12" s="6">
        <v>0</v>
      </c>
      <c r="FI12" s="6">
        <v>0</v>
      </c>
      <c r="FJ12" s="6" t="s">
        <v>80</v>
      </c>
      <c r="FK12" s="6">
        <v>0</v>
      </c>
      <c r="FL12" s="6">
        <v>0</v>
      </c>
      <c r="FM12" s="6" t="s">
        <v>80</v>
      </c>
      <c r="FN12" s="6">
        <v>0</v>
      </c>
      <c r="FO12" s="6">
        <v>0</v>
      </c>
      <c r="FR12" s="163" t="s">
        <v>1379</v>
      </c>
      <c r="FS12" s="163" t="s">
        <v>1379</v>
      </c>
      <c r="FT12" s="163" t="s">
        <v>80</v>
      </c>
      <c r="FU12" s="163">
        <v>0</v>
      </c>
      <c r="FV12" s="163">
        <v>0</v>
      </c>
      <c r="FW12" s="163" t="s">
        <v>80</v>
      </c>
      <c r="FX12" s="163">
        <v>0</v>
      </c>
      <c r="FY12" s="163">
        <v>0</v>
      </c>
      <c r="FZ12" s="163" t="s">
        <v>80</v>
      </c>
      <c r="GA12" s="163">
        <v>0</v>
      </c>
      <c r="GB12" s="163">
        <v>0</v>
      </c>
      <c r="GC12" s="163" t="s">
        <v>80</v>
      </c>
      <c r="GD12" s="163">
        <v>0</v>
      </c>
      <c r="GE12" s="163">
        <v>0</v>
      </c>
      <c r="GF12" s="163" t="s">
        <v>80</v>
      </c>
      <c r="GG12" s="163">
        <v>0</v>
      </c>
      <c r="GH12" s="163">
        <v>0</v>
      </c>
      <c r="GI12" s="163" t="s">
        <v>80</v>
      </c>
      <c r="GJ12" s="163">
        <v>0</v>
      </c>
      <c r="GK12" s="163">
        <v>0</v>
      </c>
      <c r="GL12" s="163" t="s">
        <v>80</v>
      </c>
      <c r="GM12" s="163">
        <v>0</v>
      </c>
      <c r="GN12" s="163">
        <v>0</v>
      </c>
      <c r="GO12" s="163" t="s">
        <v>80</v>
      </c>
      <c r="GP12" s="163">
        <v>0</v>
      </c>
      <c r="GQ12" s="163">
        <v>0</v>
      </c>
      <c r="GR12" s="163" t="s">
        <v>80</v>
      </c>
      <c r="GS12" s="163">
        <v>0</v>
      </c>
      <c r="GT12" s="163">
        <v>0</v>
      </c>
      <c r="GU12" s="163" t="s">
        <v>80</v>
      </c>
      <c r="GV12" s="163">
        <v>0</v>
      </c>
      <c r="GW12" s="163">
        <v>0</v>
      </c>
      <c r="GX12" s="163" t="s">
        <v>80</v>
      </c>
      <c r="GY12" s="163">
        <v>0</v>
      </c>
      <c r="GZ12" s="163">
        <v>0</v>
      </c>
      <c r="HA12" s="163" t="s">
        <v>80</v>
      </c>
      <c r="HB12" s="163">
        <v>0</v>
      </c>
      <c r="HC12" s="163">
        <v>0</v>
      </c>
      <c r="HD12" s="163" t="s">
        <v>80</v>
      </c>
      <c r="HE12" s="163">
        <v>0</v>
      </c>
      <c r="HF12" s="163">
        <v>0</v>
      </c>
      <c r="HG12" s="163" t="s">
        <v>80</v>
      </c>
      <c r="HH12" s="163">
        <v>0</v>
      </c>
      <c r="HI12" s="163">
        <v>0</v>
      </c>
      <c r="HJ12" s="163" t="s">
        <v>80</v>
      </c>
      <c r="HK12" s="163">
        <v>0</v>
      </c>
      <c r="HL12" s="163">
        <v>0</v>
      </c>
      <c r="HM12" s="163" t="s">
        <v>80</v>
      </c>
      <c r="HN12" s="163">
        <v>0</v>
      </c>
      <c r="HO12" s="163">
        <v>0</v>
      </c>
      <c r="HP12" s="163" t="s">
        <v>80</v>
      </c>
      <c r="HQ12" s="163">
        <v>0</v>
      </c>
      <c r="HR12" s="163">
        <v>0</v>
      </c>
      <c r="HS12" s="163" t="s">
        <v>80</v>
      </c>
      <c r="HT12" s="163">
        <v>0</v>
      </c>
      <c r="HU12" s="163">
        <v>0</v>
      </c>
      <c r="HV12" s="163" t="s">
        <v>80</v>
      </c>
      <c r="HW12" s="163">
        <v>0</v>
      </c>
      <c r="HX12" s="163">
        <v>0</v>
      </c>
      <c r="HY12" s="163" t="s">
        <v>80</v>
      </c>
      <c r="HZ12" s="163">
        <v>0</v>
      </c>
      <c r="IA12" s="163">
        <v>0</v>
      </c>
      <c r="IB12" s="163" t="s">
        <v>80</v>
      </c>
      <c r="IC12" s="163">
        <v>0</v>
      </c>
      <c r="ID12" s="163">
        <v>0</v>
      </c>
      <c r="IE12" s="163" t="s">
        <v>80</v>
      </c>
      <c r="IF12" s="163">
        <v>0</v>
      </c>
      <c r="IG12" s="163">
        <v>0</v>
      </c>
      <c r="IH12" s="163" t="s">
        <v>80</v>
      </c>
      <c r="II12" s="163">
        <v>0</v>
      </c>
      <c r="IJ12" s="163">
        <v>0</v>
      </c>
      <c r="IK12" s="163" t="s">
        <v>80</v>
      </c>
      <c r="IL12" s="163">
        <v>0</v>
      </c>
      <c r="IM12" s="163">
        <v>0</v>
      </c>
      <c r="IN12" s="163" t="s">
        <v>80</v>
      </c>
      <c r="IO12" s="163">
        <v>0</v>
      </c>
      <c r="IP12" s="163">
        <v>0</v>
      </c>
      <c r="IQ12" s="163" t="s">
        <v>80</v>
      </c>
      <c r="IR12" s="163">
        <v>0</v>
      </c>
      <c r="IS12" s="163">
        <v>0</v>
      </c>
      <c r="IT12" s="163" t="s">
        <v>80</v>
      </c>
      <c r="IU12" s="163">
        <v>0</v>
      </c>
      <c r="IV12" s="163">
        <v>0</v>
      </c>
    </row>
    <row r="13" spans="1:256" s="2" customFormat="1">
      <c r="B13" s="2" t="s">
        <v>575</v>
      </c>
      <c r="C13" s="2" t="s">
        <v>575</v>
      </c>
      <c r="D13" s="2" t="s">
        <v>979</v>
      </c>
      <c r="E13" s="2" t="s">
        <v>980</v>
      </c>
      <c r="F13" s="2">
        <v>14080</v>
      </c>
      <c r="G13" s="102" t="s">
        <v>1047</v>
      </c>
      <c r="H13" s="2" t="s">
        <v>1048</v>
      </c>
      <c r="I13" s="2">
        <v>22880</v>
      </c>
      <c r="J13" s="2" t="s">
        <v>1170</v>
      </c>
      <c r="K13" s="2" t="s">
        <v>1171</v>
      </c>
      <c r="L13" s="2">
        <v>17380</v>
      </c>
      <c r="M13" s="2" t="s">
        <v>1125</v>
      </c>
      <c r="N13" s="2" t="s">
        <v>1126</v>
      </c>
      <c r="O13" s="2">
        <v>11880</v>
      </c>
      <c r="P13" s="2" t="s">
        <v>852</v>
      </c>
      <c r="Q13" s="2" t="s">
        <v>853</v>
      </c>
      <c r="R13" s="2">
        <v>22880</v>
      </c>
      <c r="S13" s="2" t="s">
        <v>80</v>
      </c>
      <c r="T13" s="2">
        <v>0</v>
      </c>
      <c r="U13" s="2">
        <v>0</v>
      </c>
      <c r="V13" s="2" t="s">
        <v>80</v>
      </c>
      <c r="W13" s="2">
        <v>0</v>
      </c>
      <c r="X13" s="2">
        <v>0</v>
      </c>
      <c r="Y13" s="2" t="s">
        <v>80</v>
      </c>
      <c r="Z13" s="2">
        <v>0</v>
      </c>
      <c r="AA13" s="2">
        <v>0</v>
      </c>
      <c r="AB13" s="2" t="s">
        <v>80</v>
      </c>
      <c r="AC13" s="2">
        <v>0</v>
      </c>
      <c r="AD13" s="2">
        <v>0</v>
      </c>
      <c r="AE13" s="2" t="s">
        <v>80</v>
      </c>
      <c r="AF13" s="2">
        <v>0</v>
      </c>
      <c r="AG13" s="2">
        <v>0</v>
      </c>
      <c r="AH13" s="2" t="s">
        <v>1106</v>
      </c>
      <c r="AI13" s="2" t="s">
        <v>1107</v>
      </c>
      <c r="AJ13" s="2">
        <v>14080</v>
      </c>
      <c r="AK13" s="2" t="s">
        <v>1063</v>
      </c>
      <c r="AL13" s="2" t="s">
        <v>955</v>
      </c>
      <c r="AM13" s="2">
        <v>22880</v>
      </c>
      <c r="AN13" s="80" t="s">
        <v>923</v>
      </c>
      <c r="AO13" s="80" t="s">
        <v>924</v>
      </c>
      <c r="AP13" s="80">
        <v>11880</v>
      </c>
      <c r="AQ13" s="2" t="s">
        <v>80</v>
      </c>
      <c r="AR13" s="2">
        <v>0</v>
      </c>
      <c r="AS13" s="2">
        <v>0</v>
      </c>
      <c r="AT13" s="2" t="s">
        <v>80</v>
      </c>
      <c r="AU13" s="2">
        <v>0</v>
      </c>
      <c r="AV13" s="2">
        <v>0</v>
      </c>
      <c r="AW13" s="2" t="s">
        <v>80</v>
      </c>
      <c r="AX13" s="2">
        <v>0</v>
      </c>
      <c r="AY13" s="2">
        <v>0</v>
      </c>
      <c r="AZ13" s="2" t="s">
        <v>80</v>
      </c>
      <c r="BA13" s="2">
        <v>0</v>
      </c>
      <c r="BB13" s="2">
        <v>0</v>
      </c>
      <c r="BC13" s="2" t="s">
        <v>80</v>
      </c>
      <c r="BD13" s="2">
        <v>0</v>
      </c>
      <c r="BE13" s="2">
        <v>0</v>
      </c>
      <c r="BF13" s="2" t="s">
        <v>80</v>
      </c>
      <c r="BG13" s="2">
        <v>0</v>
      </c>
      <c r="BH13" s="2">
        <v>0</v>
      </c>
      <c r="BI13" s="2" t="s">
        <v>1124</v>
      </c>
      <c r="BJ13" s="2" t="s">
        <v>1064</v>
      </c>
      <c r="BK13" s="2">
        <v>28380</v>
      </c>
      <c r="BL13" s="2" t="s">
        <v>80</v>
      </c>
      <c r="BM13" s="2">
        <v>0</v>
      </c>
      <c r="BN13" s="2">
        <v>0</v>
      </c>
      <c r="BO13" s="2" t="s">
        <v>80</v>
      </c>
      <c r="BP13" s="2">
        <v>0</v>
      </c>
      <c r="BQ13" s="2">
        <v>0</v>
      </c>
      <c r="BR13" s="2" t="s">
        <v>80</v>
      </c>
      <c r="BS13" s="2">
        <v>0</v>
      </c>
      <c r="BT13" s="2">
        <v>0</v>
      </c>
      <c r="BU13" s="2" t="s">
        <v>1733</v>
      </c>
      <c r="BV13" s="2" t="s">
        <v>1734</v>
      </c>
      <c r="BW13" s="2">
        <v>13970</v>
      </c>
      <c r="BX13" s="2" t="s">
        <v>80</v>
      </c>
      <c r="BY13" s="2">
        <v>0</v>
      </c>
      <c r="BZ13" s="2">
        <v>0</v>
      </c>
      <c r="CA13" s="2" t="s">
        <v>80</v>
      </c>
      <c r="CB13" s="2">
        <v>0</v>
      </c>
      <c r="CC13" s="2">
        <v>0</v>
      </c>
      <c r="CD13" s="2" t="s">
        <v>80</v>
      </c>
      <c r="CE13" s="2">
        <v>0</v>
      </c>
      <c r="CF13" s="2">
        <v>0</v>
      </c>
      <c r="CG13" s="68"/>
      <c r="CH13" s="68"/>
      <c r="CI13" s="68"/>
      <c r="CJ13" s="68"/>
      <c r="CK13" s="6" t="s">
        <v>592</v>
      </c>
      <c r="CL13" s="6" t="s">
        <v>305</v>
      </c>
      <c r="CM13" s="6" t="s">
        <v>1027</v>
      </c>
      <c r="CN13" s="6" t="s">
        <v>1015</v>
      </c>
      <c r="CO13" s="6">
        <v>56100</v>
      </c>
      <c r="CP13" s="6" t="s">
        <v>80</v>
      </c>
      <c r="CQ13" s="6">
        <v>0</v>
      </c>
      <c r="CR13" s="6">
        <v>0</v>
      </c>
      <c r="CS13" s="6" t="s">
        <v>80</v>
      </c>
      <c r="CT13" s="6">
        <v>0</v>
      </c>
      <c r="CU13" s="6">
        <v>0</v>
      </c>
      <c r="CV13" s="6" t="s">
        <v>1697</v>
      </c>
      <c r="CW13" s="6" t="s">
        <v>1698</v>
      </c>
      <c r="CX13" s="6">
        <v>111100</v>
      </c>
      <c r="CY13" s="6" t="s">
        <v>1784</v>
      </c>
      <c r="CZ13" s="6" t="s">
        <v>1785</v>
      </c>
      <c r="DA13" s="6">
        <v>61600</v>
      </c>
      <c r="DB13" s="6" t="s">
        <v>80</v>
      </c>
      <c r="DC13" s="6">
        <v>0</v>
      </c>
      <c r="DD13" s="6">
        <v>0</v>
      </c>
      <c r="DE13" s="6" t="s">
        <v>80</v>
      </c>
      <c r="DF13" s="6">
        <v>0</v>
      </c>
      <c r="DG13" s="6">
        <v>0</v>
      </c>
      <c r="DH13" s="6" t="s">
        <v>80</v>
      </c>
      <c r="DI13" s="6">
        <v>0</v>
      </c>
      <c r="DJ13" s="6">
        <v>0</v>
      </c>
      <c r="DK13" s="6" t="s">
        <v>80</v>
      </c>
      <c r="DL13" s="6">
        <v>0</v>
      </c>
      <c r="DM13" s="6">
        <v>0</v>
      </c>
      <c r="DN13" s="6" t="s">
        <v>80</v>
      </c>
      <c r="DO13" s="6">
        <v>0</v>
      </c>
      <c r="DP13" s="6">
        <v>0</v>
      </c>
      <c r="DQ13" s="6" t="s">
        <v>1670</v>
      </c>
      <c r="DR13" s="6" t="s">
        <v>1363</v>
      </c>
      <c r="DS13" s="6">
        <v>60610</v>
      </c>
      <c r="DT13" s="6" t="s">
        <v>80</v>
      </c>
      <c r="DU13" s="6">
        <v>0</v>
      </c>
      <c r="DV13" s="6">
        <v>0</v>
      </c>
      <c r="DW13" s="6" t="s">
        <v>80</v>
      </c>
      <c r="DX13" s="6">
        <v>0</v>
      </c>
      <c r="DY13" s="6">
        <v>0</v>
      </c>
      <c r="DZ13" s="6" t="s">
        <v>80</v>
      </c>
      <c r="EA13" s="6">
        <v>0</v>
      </c>
      <c r="EB13" s="6">
        <v>0</v>
      </c>
      <c r="EC13" s="6" t="s">
        <v>80</v>
      </c>
      <c r="ED13" s="6">
        <v>0</v>
      </c>
      <c r="EE13" s="6">
        <v>0</v>
      </c>
      <c r="EF13" s="6" t="s">
        <v>80</v>
      </c>
      <c r="EG13" s="6">
        <v>0</v>
      </c>
      <c r="EH13" s="6">
        <v>0</v>
      </c>
      <c r="EI13" s="6" t="s">
        <v>80</v>
      </c>
      <c r="EJ13" s="6">
        <v>0</v>
      </c>
      <c r="EK13" s="6">
        <v>0</v>
      </c>
      <c r="EL13" s="6" t="s">
        <v>80</v>
      </c>
      <c r="EM13" s="6">
        <v>0</v>
      </c>
      <c r="EN13" s="6">
        <v>0</v>
      </c>
      <c r="EO13" s="6" t="s">
        <v>80</v>
      </c>
      <c r="EP13" s="6">
        <v>0</v>
      </c>
      <c r="EQ13" s="6">
        <v>0</v>
      </c>
      <c r="ER13" s="6" t="s">
        <v>80</v>
      </c>
      <c r="ES13" s="6">
        <v>0</v>
      </c>
      <c r="ET13" s="6">
        <v>0</v>
      </c>
      <c r="EU13" s="6" t="s">
        <v>80</v>
      </c>
      <c r="EV13" s="6">
        <v>0</v>
      </c>
      <c r="EW13" s="6">
        <v>0</v>
      </c>
      <c r="EX13" s="6" t="s">
        <v>80</v>
      </c>
      <c r="EY13" s="6">
        <v>0</v>
      </c>
      <c r="EZ13" s="6">
        <v>0</v>
      </c>
      <c r="FA13" s="6" t="s">
        <v>80</v>
      </c>
      <c r="FB13" s="6">
        <v>0</v>
      </c>
      <c r="FC13" s="6">
        <v>0</v>
      </c>
      <c r="FD13" s="6" t="s">
        <v>80</v>
      </c>
      <c r="FE13" s="6">
        <v>0</v>
      </c>
      <c r="FF13" s="6">
        <v>0</v>
      </c>
      <c r="FG13" s="6" t="s">
        <v>80</v>
      </c>
      <c r="FH13" s="6">
        <v>0</v>
      </c>
      <c r="FI13" s="6">
        <v>0</v>
      </c>
      <c r="FJ13" s="6" t="s">
        <v>80</v>
      </c>
      <c r="FK13" s="6">
        <v>0</v>
      </c>
      <c r="FL13" s="6">
        <v>0</v>
      </c>
      <c r="FM13" s="6" t="s">
        <v>80</v>
      </c>
      <c r="FN13" s="6">
        <v>0</v>
      </c>
      <c r="FO13" s="6">
        <v>0</v>
      </c>
      <c r="FR13" s="163" t="s">
        <v>1380</v>
      </c>
      <c r="FS13" s="163" t="s">
        <v>1380</v>
      </c>
      <c r="FT13" s="163" t="s">
        <v>80</v>
      </c>
      <c r="FU13" s="163">
        <v>0</v>
      </c>
      <c r="FV13" s="163">
        <v>0</v>
      </c>
      <c r="FW13" s="163" t="s">
        <v>80</v>
      </c>
      <c r="FX13" s="163">
        <v>0</v>
      </c>
      <c r="FY13" s="163">
        <v>0</v>
      </c>
      <c r="FZ13" s="163" t="s">
        <v>80</v>
      </c>
      <c r="GA13" s="163">
        <v>0</v>
      </c>
      <c r="GB13" s="163">
        <v>0</v>
      </c>
      <c r="GC13" s="163" t="s">
        <v>80</v>
      </c>
      <c r="GD13" s="163">
        <v>0</v>
      </c>
      <c r="GE13" s="163">
        <v>0</v>
      </c>
      <c r="GF13" s="163" t="s">
        <v>80</v>
      </c>
      <c r="GG13" s="163">
        <v>0</v>
      </c>
      <c r="GH13" s="163">
        <v>0</v>
      </c>
      <c r="GI13" s="163" t="s">
        <v>80</v>
      </c>
      <c r="GJ13" s="163">
        <v>0</v>
      </c>
      <c r="GK13" s="163">
        <v>0</v>
      </c>
      <c r="GL13" s="163" t="s">
        <v>80</v>
      </c>
      <c r="GM13" s="163">
        <v>0</v>
      </c>
      <c r="GN13" s="163">
        <v>0</v>
      </c>
      <c r="GO13" s="163" t="s">
        <v>80</v>
      </c>
      <c r="GP13" s="163">
        <v>0</v>
      </c>
      <c r="GQ13" s="163">
        <v>0</v>
      </c>
      <c r="GR13" s="163" t="s">
        <v>80</v>
      </c>
      <c r="GS13" s="163">
        <v>0</v>
      </c>
      <c r="GT13" s="163">
        <v>0</v>
      </c>
      <c r="GU13" s="163" t="s">
        <v>80</v>
      </c>
      <c r="GV13" s="163">
        <v>0</v>
      </c>
      <c r="GW13" s="163">
        <v>0</v>
      </c>
      <c r="GX13" s="163" t="s">
        <v>80</v>
      </c>
      <c r="GY13" s="163">
        <v>0</v>
      </c>
      <c r="GZ13" s="163">
        <v>0</v>
      </c>
      <c r="HA13" s="163" t="s">
        <v>80</v>
      </c>
      <c r="HB13" s="163">
        <v>0</v>
      </c>
      <c r="HC13" s="163">
        <v>0</v>
      </c>
      <c r="HD13" s="163" t="s">
        <v>80</v>
      </c>
      <c r="HE13" s="163">
        <v>0</v>
      </c>
      <c r="HF13" s="163">
        <v>0</v>
      </c>
      <c r="HG13" s="163" t="s">
        <v>80</v>
      </c>
      <c r="HH13" s="163">
        <v>0</v>
      </c>
      <c r="HI13" s="163">
        <v>0</v>
      </c>
      <c r="HJ13" s="163" t="s">
        <v>80</v>
      </c>
      <c r="HK13" s="163">
        <v>0</v>
      </c>
      <c r="HL13" s="163">
        <v>0</v>
      </c>
      <c r="HM13" s="163" t="s">
        <v>80</v>
      </c>
      <c r="HN13" s="163">
        <v>0</v>
      </c>
      <c r="HO13" s="163">
        <v>0</v>
      </c>
      <c r="HP13" s="163" t="s">
        <v>80</v>
      </c>
      <c r="HQ13" s="163">
        <v>0</v>
      </c>
      <c r="HR13" s="163">
        <v>0</v>
      </c>
      <c r="HS13" s="163" t="s">
        <v>80</v>
      </c>
      <c r="HT13" s="163">
        <v>0</v>
      </c>
      <c r="HU13" s="163">
        <v>0</v>
      </c>
      <c r="HV13" s="163" t="s">
        <v>80</v>
      </c>
      <c r="HW13" s="163">
        <v>0</v>
      </c>
      <c r="HX13" s="163">
        <v>0</v>
      </c>
      <c r="HY13" s="163" t="s">
        <v>80</v>
      </c>
      <c r="HZ13" s="163">
        <v>0</v>
      </c>
      <c r="IA13" s="163">
        <v>0</v>
      </c>
      <c r="IB13" s="163" t="s">
        <v>80</v>
      </c>
      <c r="IC13" s="163">
        <v>0</v>
      </c>
      <c r="ID13" s="163">
        <v>0</v>
      </c>
      <c r="IE13" s="163" t="s">
        <v>80</v>
      </c>
      <c r="IF13" s="163">
        <v>0</v>
      </c>
      <c r="IG13" s="163">
        <v>0</v>
      </c>
      <c r="IH13" s="163" t="s">
        <v>80</v>
      </c>
      <c r="II13" s="163">
        <v>0</v>
      </c>
      <c r="IJ13" s="163">
        <v>0</v>
      </c>
      <c r="IK13" s="163" t="s">
        <v>80</v>
      </c>
      <c r="IL13" s="163">
        <v>0</v>
      </c>
      <c r="IM13" s="163">
        <v>0</v>
      </c>
      <c r="IN13" s="163" t="s">
        <v>80</v>
      </c>
      <c r="IO13" s="163">
        <v>0</v>
      </c>
      <c r="IP13" s="163">
        <v>0</v>
      </c>
      <c r="IQ13" s="163" t="s">
        <v>80</v>
      </c>
      <c r="IR13" s="163">
        <v>0</v>
      </c>
      <c r="IS13" s="163">
        <v>0</v>
      </c>
      <c r="IT13" s="163" t="s">
        <v>80</v>
      </c>
      <c r="IU13" s="163">
        <v>0</v>
      </c>
      <c r="IV13" s="163">
        <v>0</v>
      </c>
    </row>
    <row r="14" spans="1:256" s="2" customFormat="1">
      <c r="B14" s="2" t="s">
        <v>662</v>
      </c>
      <c r="C14" s="2" t="s">
        <v>662</v>
      </c>
      <c r="D14" s="2" t="s">
        <v>981</v>
      </c>
      <c r="E14" s="2" t="s">
        <v>982</v>
      </c>
      <c r="F14" s="2">
        <v>17380</v>
      </c>
      <c r="G14" s="102" t="s">
        <v>906</v>
      </c>
      <c r="H14" s="2" t="s">
        <v>907</v>
      </c>
      <c r="I14" s="2">
        <v>28380</v>
      </c>
      <c r="J14" s="2" t="s">
        <v>1172</v>
      </c>
      <c r="K14" s="2" t="s">
        <v>1173</v>
      </c>
      <c r="L14" s="2">
        <v>22880</v>
      </c>
      <c r="M14" s="2" t="s">
        <v>1205</v>
      </c>
      <c r="N14" s="2" t="s">
        <v>1206</v>
      </c>
      <c r="O14" s="2">
        <v>14080</v>
      </c>
      <c r="P14" s="2" t="s">
        <v>964</v>
      </c>
      <c r="Q14" s="2" t="s">
        <v>965</v>
      </c>
      <c r="R14" s="2">
        <v>28380</v>
      </c>
      <c r="S14" s="2" t="s">
        <v>80</v>
      </c>
      <c r="T14" s="2">
        <v>0</v>
      </c>
      <c r="U14" s="2">
        <v>0</v>
      </c>
      <c r="V14" s="2" t="s">
        <v>80</v>
      </c>
      <c r="W14" s="2">
        <v>0</v>
      </c>
      <c r="X14" s="2">
        <v>0</v>
      </c>
      <c r="Y14" s="2" t="s">
        <v>80</v>
      </c>
      <c r="Z14" s="2">
        <v>0</v>
      </c>
      <c r="AA14" s="2">
        <v>0</v>
      </c>
      <c r="AB14" s="2" t="s">
        <v>80</v>
      </c>
      <c r="AC14" s="2">
        <v>0</v>
      </c>
      <c r="AD14" s="2">
        <v>0</v>
      </c>
      <c r="AE14" s="2" t="s">
        <v>80</v>
      </c>
      <c r="AF14" s="2">
        <v>0</v>
      </c>
      <c r="AG14" s="2">
        <v>0</v>
      </c>
      <c r="AH14" s="2" t="s">
        <v>1108</v>
      </c>
      <c r="AI14" s="2" t="s">
        <v>1181</v>
      </c>
      <c r="AJ14" s="2">
        <v>17380</v>
      </c>
      <c r="AK14" s="2" t="s">
        <v>1121</v>
      </c>
      <c r="AL14" s="2" t="s">
        <v>1122</v>
      </c>
      <c r="AM14" s="2">
        <v>28380</v>
      </c>
      <c r="AN14" s="80" t="s">
        <v>1209</v>
      </c>
      <c r="AO14" s="80" t="s">
        <v>1210</v>
      </c>
      <c r="AP14" s="80">
        <v>14080</v>
      </c>
      <c r="AQ14" s="2" t="s">
        <v>80</v>
      </c>
      <c r="AR14" s="2">
        <v>0</v>
      </c>
      <c r="AS14" s="2">
        <v>0</v>
      </c>
      <c r="AT14" s="2" t="s">
        <v>80</v>
      </c>
      <c r="AU14" s="2">
        <v>0</v>
      </c>
      <c r="AV14" s="2">
        <v>0</v>
      </c>
      <c r="AW14" s="2" t="s">
        <v>80</v>
      </c>
      <c r="AX14" s="2">
        <v>0</v>
      </c>
      <c r="AY14" s="2">
        <v>0</v>
      </c>
      <c r="AZ14" s="2" t="s">
        <v>80</v>
      </c>
      <c r="BA14" s="2">
        <v>0</v>
      </c>
      <c r="BB14" s="2">
        <v>0</v>
      </c>
      <c r="BC14" s="2" t="s">
        <v>80</v>
      </c>
      <c r="BD14" s="2">
        <v>0</v>
      </c>
      <c r="BE14" s="2">
        <v>0</v>
      </c>
      <c r="BF14" s="2" t="s">
        <v>80</v>
      </c>
      <c r="BG14" s="2">
        <v>0</v>
      </c>
      <c r="BH14" s="2">
        <v>0</v>
      </c>
      <c r="BI14" s="2" t="s">
        <v>80</v>
      </c>
      <c r="BJ14" s="2">
        <v>0</v>
      </c>
      <c r="BK14" s="2">
        <v>0</v>
      </c>
      <c r="BL14" s="2" t="s">
        <v>80</v>
      </c>
      <c r="BM14" s="2">
        <v>0</v>
      </c>
      <c r="BN14" s="2">
        <v>0</v>
      </c>
      <c r="BO14" s="2" t="s">
        <v>80</v>
      </c>
      <c r="BP14" s="2">
        <v>0</v>
      </c>
      <c r="BQ14" s="2">
        <v>0</v>
      </c>
      <c r="BR14" s="2" t="s">
        <v>80</v>
      </c>
      <c r="BS14" s="2">
        <v>0</v>
      </c>
      <c r="BT14" s="2">
        <v>0</v>
      </c>
      <c r="BU14" s="2" t="s">
        <v>1735</v>
      </c>
      <c r="BV14" s="2" t="s">
        <v>1736</v>
      </c>
      <c r="BW14" s="2">
        <v>17270</v>
      </c>
      <c r="BX14" s="2" t="s">
        <v>80</v>
      </c>
      <c r="BY14" s="2">
        <v>0</v>
      </c>
      <c r="BZ14" s="2">
        <v>0</v>
      </c>
      <c r="CA14" s="2" t="s">
        <v>80</v>
      </c>
      <c r="CB14" s="2">
        <v>0</v>
      </c>
      <c r="CC14" s="2">
        <v>0</v>
      </c>
      <c r="CD14" s="2" t="s">
        <v>80</v>
      </c>
      <c r="CE14" s="2">
        <v>0</v>
      </c>
      <c r="CF14" s="2">
        <v>0</v>
      </c>
      <c r="CG14" s="68"/>
      <c r="CH14" s="68"/>
      <c r="CI14" s="68"/>
      <c r="CJ14" s="68"/>
      <c r="CK14" s="6" t="s">
        <v>1212</v>
      </c>
      <c r="CL14" s="6" t="s">
        <v>1586</v>
      </c>
      <c r="CM14" s="6" t="s">
        <v>80</v>
      </c>
      <c r="CN14" s="6">
        <v>0</v>
      </c>
      <c r="CO14" s="6">
        <v>0</v>
      </c>
      <c r="CP14" s="6" t="s">
        <v>80</v>
      </c>
      <c r="CQ14" s="6">
        <v>0</v>
      </c>
      <c r="CR14" s="6">
        <v>0</v>
      </c>
      <c r="CS14" s="6" t="s">
        <v>80</v>
      </c>
      <c r="CT14" s="6">
        <v>0</v>
      </c>
      <c r="CU14" s="6">
        <v>0</v>
      </c>
      <c r="CV14" s="6" t="s">
        <v>1699</v>
      </c>
      <c r="CW14" s="6" t="s">
        <v>1700</v>
      </c>
      <c r="CX14" s="6">
        <v>221100</v>
      </c>
      <c r="CY14" s="6" t="s">
        <v>1786</v>
      </c>
      <c r="CZ14" s="6" t="s">
        <v>1787</v>
      </c>
      <c r="DA14" s="6">
        <v>67100</v>
      </c>
      <c r="DB14" s="6" t="s">
        <v>80</v>
      </c>
      <c r="DC14" s="6">
        <v>0</v>
      </c>
      <c r="DD14" s="6">
        <v>0</v>
      </c>
      <c r="DE14" s="6" t="s">
        <v>80</v>
      </c>
      <c r="DF14" s="6">
        <v>0</v>
      </c>
      <c r="DG14" s="6">
        <v>0</v>
      </c>
      <c r="DH14" s="6" t="s">
        <v>80</v>
      </c>
      <c r="DI14" s="6">
        <v>0</v>
      </c>
      <c r="DJ14" s="6">
        <v>0</v>
      </c>
      <c r="DK14" s="6" t="s">
        <v>80</v>
      </c>
      <c r="DL14" s="6">
        <v>0</v>
      </c>
      <c r="DM14" s="6">
        <v>0</v>
      </c>
      <c r="DN14" s="6" t="s">
        <v>80</v>
      </c>
      <c r="DO14" s="6">
        <v>0</v>
      </c>
      <c r="DP14" s="6">
        <v>0</v>
      </c>
      <c r="DQ14" s="6" t="s">
        <v>80</v>
      </c>
      <c r="DR14" s="6">
        <v>0</v>
      </c>
      <c r="DS14" s="6">
        <v>0</v>
      </c>
      <c r="DT14" s="6" t="s">
        <v>80</v>
      </c>
      <c r="DU14" s="6">
        <v>0</v>
      </c>
      <c r="DV14" s="6">
        <v>0</v>
      </c>
      <c r="DW14" s="6" t="s">
        <v>80</v>
      </c>
      <c r="DX14" s="6">
        <v>0</v>
      </c>
      <c r="DY14" s="6">
        <v>0</v>
      </c>
      <c r="DZ14" s="6" t="s">
        <v>80</v>
      </c>
      <c r="EA14" s="6">
        <v>0</v>
      </c>
      <c r="EB14" s="6">
        <v>0</v>
      </c>
      <c r="EC14" s="6" t="s">
        <v>80</v>
      </c>
      <c r="ED14" s="6">
        <v>0</v>
      </c>
      <c r="EE14" s="6">
        <v>0</v>
      </c>
      <c r="EF14" s="6" t="s">
        <v>80</v>
      </c>
      <c r="EG14" s="6">
        <v>0</v>
      </c>
      <c r="EH14" s="6">
        <v>0</v>
      </c>
      <c r="EI14" s="6" t="s">
        <v>80</v>
      </c>
      <c r="EJ14" s="6">
        <v>0</v>
      </c>
      <c r="EK14" s="6">
        <v>0</v>
      </c>
      <c r="EL14" s="6" t="s">
        <v>80</v>
      </c>
      <c r="EM14" s="6">
        <v>0</v>
      </c>
      <c r="EN14" s="6">
        <v>0</v>
      </c>
      <c r="EO14" s="6" t="s">
        <v>80</v>
      </c>
      <c r="EP14" s="6">
        <v>0</v>
      </c>
      <c r="EQ14" s="6">
        <v>0</v>
      </c>
      <c r="ER14" s="6" t="s">
        <v>80</v>
      </c>
      <c r="ES14" s="6">
        <v>0</v>
      </c>
      <c r="ET14" s="6">
        <v>0</v>
      </c>
      <c r="EU14" s="6" t="s">
        <v>80</v>
      </c>
      <c r="EV14" s="6">
        <v>0</v>
      </c>
      <c r="EW14" s="6">
        <v>0</v>
      </c>
      <c r="EX14" s="6" t="s">
        <v>80</v>
      </c>
      <c r="EY14" s="6">
        <v>0</v>
      </c>
      <c r="EZ14" s="6">
        <v>0</v>
      </c>
      <c r="FA14" s="6" t="s">
        <v>80</v>
      </c>
      <c r="FB14" s="6">
        <v>0</v>
      </c>
      <c r="FC14" s="6">
        <v>0</v>
      </c>
      <c r="FD14" s="6" t="s">
        <v>80</v>
      </c>
      <c r="FE14" s="6">
        <v>0</v>
      </c>
      <c r="FF14" s="6">
        <v>0</v>
      </c>
      <c r="FG14" s="6" t="s">
        <v>80</v>
      </c>
      <c r="FH14" s="6">
        <v>0</v>
      </c>
      <c r="FI14" s="6">
        <v>0</v>
      </c>
      <c r="FJ14" s="6" t="s">
        <v>80</v>
      </c>
      <c r="FK14" s="6">
        <v>0</v>
      </c>
      <c r="FL14" s="6">
        <v>0</v>
      </c>
      <c r="FM14" s="6" t="s">
        <v>80</v>
      </c>
      <c r="FN14" s="6">
        <v>0</v>
      </c>
      <c r="FO14" s="6">
        <v>0</v>
      </c>
      <c r="FR14" s="163" t="s">
        <v>1381</v>
      </c>
      <c r="FS14" s="163" t="s">
        <v>1381</v>
      </c>
      <c r="FT14" s="163" t="s">
        <v>80</v>
      </c>
      <c r="FU14" s="163">
        <v>0</v>
      </c>
      <c r="FV14" s="163">
        <v>0</v>
      </c>
      <c r="FW14" s="163" t="s">
        <v>80</v>
      </c>
      <c r="FX14" s="163">
        <v>0</v>
      </c>
      <c r="FY14" s="163">
        <v>0</v>
      </c>
      <c r="FZ14" s="163" t="s">
        <v>80</v>
      </c>
      <c r="GA14" s="163">
        <v>0</v>
      </c>
      <c r="GB14" s="163">
        <v>0</v>
      </c>
      <c r="GC14" s="163" t="s">
        <v>80</v>
      </c>
      <c r="GD14" s="163">
        <v>0</v>
      </c>
      <c r="GE14" s="163">
        <v>0</v>
      </c>
      <c r="GF14" s="163" t="s">
        <v>80</v>
      </c>
      <c r="GG14" s="163">
        <v>0</v>
      </c>
      <c r="GH14" s="163">
        <v>0</v>
      </c>
      <c r="GI14" s="163" t="s">
        <v>80</v>
      </c>
      <c r="GJ14" s="163">
        <v>0</v>
      </c>
      <c r="GK14" s="163">
        <v>0</v>
      </c>
      <c r="GL14" s="163" t="s">
        <v>80</v>
      </c>
      <c r="GM14" s="163">
        <v>0</v>
      </c>
      <c r="GN14" s="163">
        <v>0</v>
      </c>
      <c r="GO14" s="163" t="s">
        <v>80</v>
      </c>
      <c r="GP14" s="163">
        <v>0</v>
      </c>
      <c r="GQ14" s="163">
        <v>0</v>
      </c>
      <c r="GR14" s="163" t="s">
        <v>80</v>
      </c>
      <c r="GS14" s="163">
        <v>0</v>
      </c>
      <c r="GT14" s="163">
        <v>0</v>
      </c>
      <c r="GU14" s="163" t="s">
        <v>80</v>
      </c>
      <c r="GV14" s="163">
        <v>0</v>
      </c>
      <c r="GW14" s="163">
        <v>0</v>
      </c>
      <c r="GX14" s="163" t="s">
        <v>80</v>
      </c>
      <c r="GY14" s="163">
        <v>0</v>
      </c>
      <c r="GZ14" s="163">
        <v>0</v>
      </c>
      <c r="HA14" s="163" t="s">
        <v>80</v>
      </c>
      <c r="HB14" s="163">
        <v>0</v>
      </c>
      <c r="HC14" s="163">
        <v>0</v>
      </c>
      <c r="HD14" s="163" t="s">
        <v>80</v>
      </c>
      <c r="HE14" s="163">
        <v>0</v>
      </c>
      <c r="HF14" s="163">
        <v>0</v>
      </c>
      <c r="HG14" s="163" t="s">
        <v>80</v>
      </c>
      <c r="HH14" s="163">
        <v>0</v>
      </c>
      <c r="HI14" s="163">
        <v>0</v>
      </c>
      <c r="HJ14" s="163" t="s">
        <v>80</v>
      </c>
      <c r="HK14" s="163">
        <v>0</v>
      </c>
      <c r="HL14" s="163">
        <v>0</v>
      </c>
      <c r="HM14" s="163" t="s">
        <v>80</v>
      </c>
      <c r="HN14" s="163">
        <v>0</v>
      </c>
      <c r="HO14" s="163">
        <v>0</v>
      </c>
      <c r="HP14" s="163" t="s">
        <v>80</v>
      </c>
      <c r="HQ14" s="163">
        <v>0</v>
      </c>
      <c r="HR14" s="163">
        <v>0</v>
      </c>
      <c r="HS14" s="163" t="s">
        <v>80</v>
      </c>
      <c r="HT14" s="163">
        <v>0</v>
      </c>
      <c r="HU14" s="163">
        <v>0</v>
      </c>
      <c r="HV14" s="163" t="s">
        <v>80</v>
      </c>
      <c r="HW14" s="163">
        <v>0</v>
      </c>
      <c r="HX14" s="163">
        <v>0</v>
      </c>
      <c r="HY14" s="163" t="s">
        <v>80</v>
      </c>
      <c r="HZ14" s="163">
        <v>0</v>
      </c>
      <c r="IA14" s="163">
        <v>0</v>
      </c>
      <c r="IB14" s="163" t="s">
        <v>80</v>
      </c>
      <c r="IC14" s="163">
        <v>0</v>
      </c>
      <c r="ID14" s="163">
        <v>0</v>
      </c>
      <c r="IE14" s="163" t="s">
        <v>80</v>
      </c>
      <c r="IF14" s="163">
        <v>0</v>
      </c>
      <c r="IG14" s="163">
        <v>0</v>
      </c>
      <c r="IH14" s="163" t="s">
        <v>80</v>
      </c>
      <c r="II14" s="163">
        <v>0</v>
      </c>
      <c r="IJ14" s="163">
        <v>0</v>
      </c>
      <c r="IK14" s="163" t="s">
        <v>80</v>
      </c>
      <c r="IL14" s="163">
        <v>0</v>
      </c>
      <c r="IM14" s="163">
        <v>0</v>
      </c>
      <c r="IN14" s="163" t="s">
        <v>80</v>
      </c>
      <c r="IO14" s="163">
        <v>0</v>
      </c>
      <c r="IP14" s="163">
        <v>0</v>
      </c>
      <c r="IQ14" s="163" t="s">
        <v>80</v>
      </c>
      <c r="IR14" s="163">
        <v>0</v>
      </c>
      <c r="IS14" s="163">
        <v>0</v>
      </c>
      <c r="IT14" s="163" t="s">
        <v>80</v>
      </c>
      <c r="IU14" s="163">
        <v>0</v>
      </c>
      <c r="IV14" s="163">
        <v>0</v>
      </c>
    </row>
    <row r="15" spans="1:256" s="2" customFormat="1">
      <c r="B15" s="2" t="s">
        <v>278</v>
      </c>
      <c r="C15" s="2" t="s">
        <v>278</v>
      </c>
      <c r="D15" s="2" t="s">
        <v>738</v>
      </c>
      <c r="E15" s="2" t="s">
        <v>952</v>
      </c>
      <c r="F15" s="2">
        <v>22880</v>
      </c>
      <c r="G15" s="102" t="s">
        <v>908</v>
      </c>
      <c r="H15" s="2" t="s">
        <v>755</v>
      </c>
      <c r="I15" s="2">
        <v>33880</v>
      </c>
      <c r="J15" s="2" t="s">
        <v>1174</v>
      </c>
      <c r="K15" s="2" t="s">
        <v>1175</v>
      </c>
      <c r="L15" s="2">
        <v>28380</v>
      </c>
      <c r="M15" s="2" t="s">
        <v>1127</v>
      </c>
      <c r="N15" s="2" t="s">
        <v>1128</v>
      </c>
      <c r="O15" s="2">
        <v>17380</v>
      </c>
      <c r="P15" s="2" t="s">
        <v>966</v>
      </c>
      <c r="Q15" s="2" t="s">
        <v>967</v>
      </c>
      <c r="R15" s="2">
        <v>33880</v>
      </c>
      <c r="S15" s="2" t="s">
        <v>80</v>
      </c>
      <c r="T15" s="2">
        <v>0</v>
      </c>
      <c r="U15" s="2">
        <v>0</v>
      </c>
      <c r="V15" s="2" t="s">
        <v>80</v>
      </c>
      <c r="W15" s="2">
        <v>0</v>
      </c>
      <c r="X15" s="2">
        <v>0</v>
      </c>
      <c r="Y15" s="2" t="s">
        <v>80</v>
      </c>
      <c r="Z15" s="2">
        <v>0</v>
      </c>
      <c r="AA15" s="2">
        <v>0</v>
      </c>
      <c r="AB15" s="2" t="s">
        <v>80</v>
      </c>
      <c r="AC15" s="2">
        <v>0</v>
      </c>
      <c r="AD15" s="2">
        <v>0</v>
      </c>
      <c r="AE15" s="2" t="s">
        <v>80</v>
      </c>
      <c r="AF15" s="2">
        <v>0</v>
      </c>
      <c r="AG15" s="2">
        <v>0</v>
      </c>
      <c r="AH15" s="2" t="s">
        <v>1109</v>
      </c>
      <c r="AI15" s="2" t="s">
        <v>989</v>
      </c>
      <c r="AJ15" s="2">
        <v>22880</v>
      </c>
      <c r="AK15" s="2" t="s">
        <v>1123</v>
      </c>
      <c r="AL15" s="2" t="s">
        <v>957</v>
      </c>
      <c r="AM15" s="2">
        <v>33880</v>
      </c>
      <c r="AN15" s="80" t="s">
        <v>1062</v>
      </c>
      <c r="AO15" s="80" t="s">
        <v>854</v>
      </c>
      <c r="AP15" s="80">
        <v>17380</v>
      </c>
      <c r="AQ15" s="2" t="s">
        <v>80</v>
      </c>
      <c r="AR15" s="2">
        <v>0</v>
      </c>
      <c r="AS15" s="2">
        <v>0</v>
      </c>
      <c r="AT15" s="2" t="s">
        <v>80</v>
      </c>
      <c r="AU15" s="2">
        <v>0</v>
      </c>
      <c r="AV15" s="2">
        <v>0</v>
      </c>
      <c r="AW15" s="2" t="s">
        <v>80</v>
      </c>
      <c r="AX15" s="2">
        <v>0</v>
      </c>
      <c r="AY15" s="2">
        <v>0</v>
      </c>
      <c r="AZ15" s="2" t="s">
        <v>80</v>
      </c>
      <c r="BA15" s="2">
        <v>0</v>
      </c>
      <c r="BB15" s="2">
        <v>0</v>
      </c>
      <c r="BC15" s="2" t="s">
        <v>80</v>
      </c>
      <c r="BD15" s="2">
        <v>0</v>
      </c>
      <c r="BE15" s="2">
        <v>0</v>
      </c>
      <c r="BF15" s="2" t="s">
        <v>80</v>
      </c>
      <c r="BG15" s="2">
        <v>0</v>
      </c>
      <c r="BH15" s="2">
        <v>0</v>
      </c>
      <c r="BI15" s="2" t="s">
        <v>80</v>
      </c>
      <c r="BJ15" s="2">
        <v>0</v>
      </c>
      <c r="BK15" s="2">
        <v>0</v>
      </c>
      <c r="BL15" s="2" t="s">
        <v>80</v>
      </c>
      <c r="BM15" s="2">
        <v>0</v>
      </c>
      <c r="BN15" s="2">
        <v>0</v>
      </c>
      <c r="BO15" s="2" t="s">
        <v>80</v>
      </c>
      <c r="BP15" s="2">
        <v>0</v>
      </c>
      <c r="BQ15" s="2">
        <v>0</v>
      </c>
      <c r="BR15" s="2" t="s">
        <v>80</v>
      </c>
      <c r="BS15" s="2">
        <v>0</v>
      </c>
      <c r="BT15" s="2">
        <v>0</v>
      </c>
      <c r="BU15" s="2" t="s">
        <v>1737</v>
      </c>
      <c r="BV15" s="2" t="s">
        <v>1738</v>
      </c>
      <c r="BW15" s="2">
        <v>22770</v>
      </c>
      <c r="BX15" s="2" t="s">
        <v>80</v>
      </c>
      <c r="BY15" s="2">
        <v>0</v>
      </c>
      <c r="BZ15" s="2">
        <v>0</v>
      </c>
      <c r="CA15" s="2" t="s">
        <v>80</v>
      </c>
      <c r="CB15" s="2">
        <v>0</v>
      </c>
      <c r="CC15" s="2">
        <v>0</v>
      </c>
      <c r="CD15" s="2" t="s">
        <v>80</v>
      </c>
      <c r="CE15" s="2">
        <v>0</v>
      </c>
      <c r="CF15" s="2">
        <v>0</v>
      </c>
      <c r="CG15" s="68"/>
      <c r="CH15" s="68"/>
      <c r="CI15" s="68"/>
      <c r="CJ15" s="68"/>
      <c r="CK15" s="6" t="s">
        <v>389</v>
      </c>
      <c r="CL15" s="6" t="s">
        <v>388</v>
      </c>
      <c r="CM15" s="6" t="s">
        <v>80</v>
      </c>
      <c r="CN15" s="6">
        <v>0</v>
      </c>
      <c r="CO15" s="6">
        <v>0</v>
      </c>
      <c r="CP15" s="6" t="s">
        <v>80</v>
      </c>
      <c r="CQ15" s="6">
        <v>0</v>
      </c>
      <c r="CR15" s="6">
        <v>0</v>
      </c>
      <c r="CS15" s="6" t="s">
        <v>80</v>
      </c>
      <c r="CT15" s="6">
        <v>0</v>
      </c>
      <c r="CU15" s="6">
        <v>0</v>
      </c>
      <c r="CV15" s="6" t="s">
        <v>80</v>
      </c>
      <c r="CW15" s="6">
        <v>0</v>
      </c>
      <c r="CX15" s="6">
        <v>0</v>
      </c>
      <c r="CY15" s="6" t="s">
        <v>80</v>
      </c>
      <c r="CZ15" s="6">
        <v>0</v>
      </c>
      <c r="DA15" s="6">
        <v>0</v>
      </c>
      <c r="DB15" s="6" t="s">
        <v>80</v>
      </c>
      <c r="DC15" s="6">
        <v>0</v>
      </c>
      <c r="DD15" s="6">
        <v>0</v>
      </c>
      <c r="DE15" s="6" t="s">
        <v>80</v>
      </c>
      <c r="DF15" s="6">
        <v>0</v>
      </c>
      <c r="DG15" s="6">
        <v>0</v>
      </c>
      <c r="DH15" s="6" t="s">
        <v>80</v>
      </c>
      <c r="DI15" s="6">
        <v>0</v>
      </c>
      <c r="DJ15" s="6">
        <v>0</v>
      </c>
      <c r="DK15" s="6" t="s">
        <v>80</v>
      </c>
      <c r="DL15" s="6">
        <v>0</v>
      </c>
      <c r="DM15" s="6">
        <v>0</v>
      </c>
      <c r="DN15" s="6" t="s">
        <v>80</v>
      </c>
      <c r="DO15" s="6">
        <v>0</v>
      </c>
      <c r="DP15" s="6">
        <v>0</v>
      </c>
      <c r="DQ15" s="6" t="s">
        <v>80</v>
      </c>
      <c r="DR15" s="6">
        <v>0</v>
      </c>
      <c r="DS15" s="6">
        <v>0</v>
      </c>
      <c r="DT15" s="6" t="s">
        <v>80</v>
      </c>
      <c r="DU15" s="6">
        <v>0</v>
      </c>
      <c r="DV15" s="6">
        <v>0</v>
      </c>
      <c r="DW15" s="6" t="s">
        <v>80</v>
      </c>
      <c r="DX15" s="6">
        <v>0</v>
      </c>
      <c r="DY15" s="6">
        <v>0</v>
      </c>
      <c r="DZ15" s="6" t="s">
        <v>80</v>
      </c>
      <c r="EA15" s="6">
        <v>0</v>
      </c>
      <c r="EB15" s="6">
        <v>0</v>
      </c>
      <c r="EC15" s="6" t="s">
        <v>80</v>
      </c>
      <c r="ED15" s="6">
        <v>0</v>
      </c>
      <c r="EE15" s="6">
        <v>0</v>
      </c>
      <c r="EF15" s="6" t="s">
        <v>80</v>
      </c>
      <c r="EG15" s="6">
        <v>0</v>
      </c>
      <c r="EH15" s="6">
        <v>0</v>
      </c>
      <c r="EI15" s="6" t="s">
        <v>80</v>
      </c>
      <c r="EJ15" s="6">
        <v>0</v>
      </c>
      <c r="EK15" s="6">
        <v>0</v>
      </c>
      <c r="EL15" s="6" t="s">
        <v>80</v>
      </c>
      <c r="EM15" s="6">
        <v>0</v>
      </c>
      <c r="EN15" s="6">
        <v>0</v>
      </c>
      <c r="EO15" s="6" t="s">
        <v>80</v>
      </c>
      <c r="EP15" s="6">
        <v>0</v>
      </c>
      <c r="EQ15" s="6">
        <v>0</v>
      </c>
      <c r="ER15" s="6" t="s">
        <v>80</v>
      </c>
      <c r="ES15" s="6">
        <v>0</v>
      </c>
      <c r="ET15" s="6">
        <v>0</v>
      </c>
      <c r="EU15" s="6" t="s">
        <v>80</v>
      </c>
      <c r="EV15" s="6">
        <v>0</v>
      </c>
      <c r="EW15" s="6">
        <v>0</v>
      </c>
      <c r="EX15" s="6" t="s">
        <v>80</v>
      </c>
      <c r="EY15" s="6">
        <v>0</v>
      </c>
      <c r="EZ15" s="6">
        <v>0</v>
      </c>
      <c r="FA15" s="6" t="s">
        <v>80</v>
      </c>
      <c r="FB15" s="6">
        <v>0</v>
      </c>
      <c r="FC15" s="6">
        <v>0</v>
      </c>
      <c r="FD15" s="6" t="s">
        <v>80</v>
      </c>
      <c r="FE15" s="6">
        <v>0</v>
      </c>
      <c r="FF15" s="6">
        <v>0</v>
      </c>
      <c r="FG15" s="6" t="s">
        <v>80</v>
      </c>
      <c r="FH15" s="6">
        <v>0</v>
      </c>
      <c r="FI15" s="6">
        <v>0</v>
      </c>
      <c r="FJ15" s="6" t="s">
        <v>80</v>
      </c>
      <c r="FK15" s="6">
        <v>0</v>
      </c>
      <c r="FL15" s="6">
        <v>0</v>
      </c>
      <c r="FM15" s="6" t="s">
        <v>80</v>
      </c>
      <c r="FN15" s="6">
        <v>0</v>
      </c>
      <c r="FO15" s="6">
        <v>0</v>
      </c>
      <c r="FR15" s="163" t="s">
        <v>1382</v>
      </c>
      <c r="FS15" s="163" t="s">
        <v>1382</v>
      </c>
      <c r="FT15" s="163" t="s">
        <v>80</v>
      </c>
      <c r="FU15" s="163">
        <v>0</v>
      </c>
      <c r="FV15" s="163">
        <v>0</v>
      </c>
      <c r="FW15" s="163" t="s">
        <v>80</v>
      </c>
      <c r="FX15" s="163">
        <v>0</v>
      </c>
      <c r="FY15" s="163">
        <v>0</v>
      </c>
      <c r="FZ15" s="163" t="s">
        <v>80</v>
      </c>
      <c r="GA15" s="163">
        <v>0</v>
      </c>
      <c r="GB15" s="163">
        <v>0</v>
      </c>
      <c r="GC15" s="163" t="s">
        <v>80</v>
      </c>
      <c r="GD15" s="163">
        <v>0</v>
      </c>
      <c r="GE15" s="163">
        <v>0</v>
      </c>
      <c r="GF15" s="163" t="s">
        <v>80</v>
      </c>
      <c r="GG15" s="163">
        <v>0</v>
      </c>
      <c r="GH15" s="163">
        <v>0</v>
      </c>
      <c r="GI15" s="163" t="s">
        <v>80</v>
      </c>
      <c r="GJ15" s="163">
        <v>0</v>
      </c>
      <c r="GK15" s="163">
        <v>0</v>
      </c>
      <c r="GL15" s="163" t="s">
        <v>80</v>
      </c>
      <c r="GM15" s="163">
        <v>0</v>
      </c>
      <c r="GN15" s="163">
        <v>0</v>
      </c>
      <c r="GO15" s="163" t="s">
        <v>80</v>
      </c>
      <c r="GP15" s="163">
        <v>0</v>
      </c>
      <c r="GQ15" s="163">
        <v>0</v>
      </c>
      <c r="GR15" s="163" t="s">
        <v>80</v>
      </c>
      <c r="GS15" s="163">
        <v>0</v>
      </c>
      <c r="GT15" s="163">
        <v>0</v>
      </c>
      <c r="GU15" s="163" t="s">
        <v>80</v>
      </c>
      <c r="GV15" s="163">
        <v>0</v>
      </c>
      <c r="GW15" s="163">
        <v>0</v>
      </c>
      <c r="GX15" s="163" t="s">
        <v>80</v>
      </c>
      <c r="GY15" s="163">
        <v>0</v>
      </c>
      <c r="GZ15" s="163">
        <v>0</v>
      </c>
      <c r="HA15" s="163" t="s">
        <v>80</v>
      </c>
      <c r="HB15" s="163">
        <v>0</v>
      </c>
      <c r="HC15" s="163">
        <v>0</v>
      </c>
      <c r="HD15" s="163" t="s">
        <v>80</v>
      </c>
      <c r="HE15" s="163">
        <v>0</v>
      </c>
      <c r="HF15" s="163">
        <v>0</v>
      </c>
      <c r="HG15" s="163" t="s">
        <v>80</v>
      </c>
      <c r="HH15" s="163">
        <v>0</v>
      </c>
      <c r="HI15" s="163">
        <v>0</v>
      </c>
      <c r="HJ15" s="163" t="s">
        <v>80</v>
      </c>
      <c r="HK15" s="163">
        <v>0</v>
      </c>
      <c r="HL15" s="163">
        <v>0</v>
      </c>
      <c r="HM15" s="163" t="s">
        <v>80</v>
      </c>
      <c r="HN15" s="163">
        <v>0</v>
      </c>
      <c r="HO15" s="163">
        <v>0</v>
      </c>
      <c r="HP15" s="163" t="s">
        <v>80</v>
      </c>
      <c r="HQ15" s="163">
        <v>0</v>
      </c>
      <c r="HR15" s="163">
        <v>0</v>
      </c>
      <c r="HS15" s="163" t="s">
        <v>80</v>
      </c>
      <c r="HT15" s="163">
        <v>0</v>
      </c>
      <c r="HU15" s="163">
        <v>0</v>
      </c>
      <c r="HV15" s="163" t="s">
        <v>80</v>
      </c>
      <c r="HW15" s="163">
        <v>0</v>
      </c>
      <c r="HX15" s="163">
        <v>0</v>
      </c>
      <c r="HY15" s="163" t="s">
        <v>80</v>
      </c>
      <c r="HZ15" s="163">
        <v>0</v>
      </c>
      <c r="IA15" s="163">
        <v>0</v>
      </c>
      <c r="IB15" s="163" t="s">
        <v>80</v>
      </c>
      <c r="IC15" s="163">
        <v>0</v>
      </c>
      <c r="ID15" s="163">
        <v>0</v>
      </c>
      <c r="IE15" s="163" t="s">
        <v>80</v>
      </c>
      <c r="IF15" s="163">
        <v>0</v>
      </c>
      <c r="IG15" s="163">
        <v>0</v>
      </c>
      <c r="IH15" s="163" t="s">
        <v>80</v>
      </c>
      <c r="II15" s="163">
        <v>0</v>
      </c>
      <c r="IJ15" s="163">
        <v>0</v>
      </c>
      <c r="IK15" s="163" t="s">
        <v>80</v>
      </c>
      <c r="IL15" s="163">
        <v>0</v>
      </c>
      <c r="IM15" s="163">
        <v>0</v>
      </c>
      <c r="IN15" s="163" t="s">
        <v>80</v>
      </c>
      <c r="IO15" s="163">
        <v>0</v>
      </c>
      <c r="IP15" s="163">
        <v>0</v>
      </c>
      <c r="IQ15" s="163" t="s">
        <v>80</v>
      </c>
      <c r="IR15" s="163">
        <v>0</v>
      </c>
      <c r="IS15" s="163">
        <v>0</v>
      </c>
      <c r="IT15" s="163" t="s">
        <v>80</v>
      </c>
      <c r="IU15" s="163">
        <v>0</v>
      </c>
      <c r="IV15" s="163">
        <v>0</v>
      </c>
    </row>
    <row r="16" spans="1:256" s="2" customFormat="1">
      <c r="B16" s="2" t="s">
        <v>1577</v>
      </c>
      <c r="C16" s="2" t="s">
        <v>1578</v>
      </c>
      <c r="D16" s="2" t="s">
        <v>953</v>
      </c>
      <c r="E16" s="2" t="s">
        <v>956</v>
      </c>
      <c r="F16" s="2">
        <v>28380</v>
      </c>
      <c r="G16" s="2" t="s">
        <v>756</v>
      </c>
      <c r="H16" s="2" t="s">
        <v>899</v>
      </c>
      <c r="I16" s="2">
        <v>55880</v>
      </c>
      <c r="J16" s="2" t="s">
        <v>1176</v>
      </c>
      <c r="K16" s="2" t="s">
        <v>1177</v>
      </c>
      <c r="L16" s="2">
        <v>33880</v>
      </c>
      <c r="M16" s="2" t="s">
        <v>938</v>
      </c>
      <c r="N16" s="2" t="s">
        <v>939</v>
      </c>
      <c r="O16" s="2">
        <v>22880</v>
      </c>
      <c r="P16" s="2" t="s">
        <v>968</v>
      </c>
      <c r="Q16" s="2" t="s">
        <v>969</v>
      </c>
      <c r="R16" s="2">
        <v>55880</v>
      </c>
      <c r="S16" s="2" t="s">
        <v>80</v>
      </c>
      <c r="T16" s="2">
        <v>0</v>
      </c>
      <c r="U16" s="2">
        <v>0</v>
      </c>
      <c r="V16" s="2" t="s">
        <v>80</v>
      </c>
      <c r="W16" s="2">
        <v>0</v>
      </c>
      <c r="X16" s="2">
        <v>0</v>
      </c>
      <c r="Y16" s="2" t="s">
        <v>80</v>
      </c>
      <c r="Z16" s="2">
        <v>0</v>
      </c>
      <c r="AA16" s="2">
        <v>0</v>
      </c>
      <c r="AB16" s="2" t="s">
        <v>80</v>
      </c>
      <c r="AC16" s="2">
        <v>0</v>
      </c>
      <c r="AD16" s="2">
        <v>0</v>
      </c>
      <c r="AE16" s="2" t="s">
        <v>80</v>
      </c>
      <c r="AF16" s="2">
        <v>0</v>
      </c>
      <c r="AG16" s="2">
        <v>0</v>
      </c>
      <c r="AH16" s="2" t="s">
        <v>896</v>
      </c>
      <c r="AI16" s="2" t="s">
        <v>1110</v>
      </c>
      <c r="AJ16" s="2">
        <v>28380</v>
      </c>
      <c r="AK16" s="2" t="s">
        <v>958</v>
      </c>
      <c r="AL16" s="2" t="s">
        <v>959</v>
      </c>
      <c r="AM16" s="2">
        <v>55880</v>
      </c>
      <c r="AN16" s="80" t="s">
        <v>990</v>
      </c>
      <c r="AO16" s="80" t="s">
        <v>991</v>
      </c>
      <c r="AP16" s="80">
        <v>22880</v>
      </c>
      <c r="AQ16" s="2" t="s">
        <v>80</v>
      </c>
      <c r="AR16" s="2">
        <v>0</v>
      </c>
      <c r="AS16" s="2">
        <v>0</v>
      </c>
      <c r="AT16" s="2" t="s">
        <v>80</v>
      </c>
      <c r="AU16" s="2">
        <v>0</v>
      </c>
      <c r="AV16" s="2">
        <v>0</v>
      </c>
      <c r="AW16" s="2" t="s">
        <v>80</v>
      </c>
      <c r="AX16" s="2">
        <v>0</v>
      </c>
      <c r="AY16" s="2">
        <v>0</v>
      </c>
      <c r="AZ16" s="2" t="s">
        <v>80</v>
      </c>
      <c r="BA16" s="2">
        <v>0</v>
      </c>
      <c r="BB16" s="2">
        <v>0</v>
      </c>
      <c r="BC16" s="2" t="s">
        <v>80</v>
      </c>
      <c r="BD16" s="2">
        <v>0</v>
      </c>
      <c r="BE16" s="2">
        <v>0</v>
      </c>
      <c r="BF16" s="2" t="s">
        <v>80</v>
      </c>
      <c r="BG16" s="2">
        <v>0</v>
      </c>
      <c r="BH16" s="2">
        <v>0</v>
      </c>
      <c r="BI16" s="2" t="s">
        <v>80</v>
      </c>
      <c r="BJ16" s="2">
        <v>0</v>
      </c>
      <c r="BK16" s="2">
        <v>0</v>
      </c>
      <c r="BL16" s="2" t="s">
        <v>80</v>
      </c>
      <c r="BM16" s="2">
        <v>0</v>
      </c>
      <c r="BN16" s="2">
        <v>0</v>
      </c>
      <c r="BO16" s="2" t="s">
        <v>80</v>
      </c>
      <c r="BP16" s="2">
        <v>0</v>
      </c>
      <c r="BQ16" s="2">
        <v>0</v>
      </c>
      <c r="BR16" s="2" t="s">
        <v>80</v>
      </c>
      <c r="BS16" s="2">
        <v>0</v>
      </c>
      <c r="BT16" s="2">
        <v>0</v>
      </c>
      <c r="BU16" s="2" t="s">
        <v>1739</v>
      </c>
      <c r="BV16" s="2" t="s">
        <v>1740</v>
      </c>
      <c r="BW16" s="2">
        <v>28270</v>
      </c>
      <c r="BX16" s="2" t="s">
        <v>80</v>
      </c>
      <c r="BY16" s="2">
        <v>0</v>
      </c>
      <c r="BZ16" s="2">
        <v>0</v>
      </c>
      <c r="CA16" s="2" t="s">
        <v>80</v>
      </c>
      <c r="CB16" s="2">
        <v>0</v>
      </c>
      <c r="CC16" s="2">
        <v>0</v>
      </c>
      <c r="CD16" s="2" t="s">
        <v>80</v>
      </c>
      <c r="CE16" s="2">
        <v>0</v>
      </c>
      <c r="CF16" s="2">
        <v>0</v>
      </c>
      <c r="CG16" s="68"/>
      <c r="CH16" s="68"/>
      <c r="CI16" s="68"/>
      <c r="CJ16" s="68"/>
      <c r="CK16" s="6" t="s">
        <v>80</v>
      </c>
      <c r="CL16" s="6" t="s">
        <v>80</v>
      </c>
      <c r="CM16" s="6" t="s">
        <v>80</v>
      </c>
      <c r="CN16" s="6">
        <v>0</v>
      </c>
      <c r="CO16" s="6">
        <v>0</v>
      </c>
      <c r="CP16" s="6" t="s">
        <v>80</v>
      </c>
      <c r="CQ16" s="6">
        <v>0</v>
      </c>
      <c r="CR16" s="6">
        <v>0</v>
      </c>
      <c r="CS16" s="6" t="s">
        <v>80</v>
      </c>
      <c r="CT16" s="6">
        <v>0</v>
      </c>
      <c r="CU16" s="6">
        <v>0</v>
      </c>
      <c r="CV16" s="6" t="s">
        <v>80</v>
      </c>
      <c r="CW16" s="6">
        <v>0</v>
      </c>
      <c r="CX16" s="6">
        <v>0</v>
      </c>
      <c r="CY16" s="6" t="s">
        <v>80</v>
      </c>
      <c r="CZ16" s="6">
        <v>0</v>
      </c>
      <c r="DA16" s="6">
        <v>0</v>
      </c>
      <c r="DB16" s="6" t="s">
        <v>80</v>
      </c>
      <c r="DC16" s="6">
        <v>0</v>
      </c>
      <c r="DD16" s="6">
        <v>0</v>
      </c>
      <c r="DE16" s="6" t="s">
        <v>80</v>
      </c>
      <c r="DF16" s="6">
        <v>0</v>
      </c>
      <c r="DG16" s="6">
        <v>0</v>
      </c>
      <c r="DH16" s="6" t="s">
        <v>80</v>
      </c>
      <c r="DI16" s="6">
        <v>0</v>
      </c>
      <c r="DJ16" s="6">
        <v>0</v>
      </c>
      <c r="DK16" s="6" t="s">
        <v>80</v>
      </c>
      <c r="DL16" s="6">
        <v>0</v>
      </c>
      <c r="DM16" s="6">
        <v>0</v>
      </c>
      <c r="DN16" s="6" t="s">
        <v>80</v>
      </c>
      <c r="DO16" s="6">
        <v>0</v>
      </c>
      <c r="DP16" s="6">
        <v>0</v>
      </c>
      <c r="DQ16" s="6" t="s">
        <v>80</v>
      </c>
      <c r="DR16" s="6">
        <v>0</v>
      </c>
      <c r="DS16" s="6">
        <v>0</v>
      </c>
      <c r="DT16" s="6" t="s">
        <v>80</v>
      </c>
      <c r="DU16" s="6">
        <v>0</v>
      </c>
      <c r="DV16" s="6">
        <v>0</v>
      </c>
      <c r="DW16" s="6" t="s">
        <v>80</v>
      </c>
      <c r="DX16" s="6">
        <v>0</v>
      </c>
      <c r="DY16" s="6">
        <v>0</v>
      </c>
      <c r="DZ16" s="6" t="s">
        <v>80</v>
      </c>
      <c r="EA16" s="6">
        <v>0</v>
      </c>
      <c r="EB16" s="6">
        <v>0</v>
      </c>
      <c r="EC16" s="6" t="s">
        <v>80</v>
      </c>
      <c r="ED16" s="6">
        <v>0</v>
      </c>
      <c r="EE16" s="6">
        <v>0</v>
      </c>
      <c r="EF16" s="6" t="s">
        <v>80</v>
      </c>
      <c r="EG16" s="6">
        <v>0</v>
      </c>
      <c r="EH16" s="6">
        <v>0</v>
      </c>
      <c r="EI16" s="6" t="s">
        <v>80</v>
      </c>
      <c r="EJ16" s="6">
        <v>0</v>
      </c>
      <c r="EK16" s="6">
        <v>0</v>
      </c>
      <c r="EL16" s="6" t="s">
        <v>80</v>
      </c>
      <c r="EM16" s="6">
        <v>0</v>
      </c>
      <c r="EN16" s="6">
        <v>0</v>
      </c>
      <c r="EO16" s="6" t="s">
        <v>80</v>
      </c>
      <c r="EP16" s="6">
        <v>0</v>
      </c>
      <c r="EQ16" s="6">
        <v>0</v>
      </c>
      <c r="ER16" s="6" t="s">
        <v>80</v>
      </c>
      <c r="ES16" s="6">
        <v>0</v>
      </c>
      <c r="ET16" s="6">
        <v>0</v>
      </c>
      <c r="EU16" s="6" t="s">
        <v>80</v>
      </c>
      <c r="EV16" s="6">
        <v>0</v>
      </c>
      <c r="EW16" s="6">
        <v>0</v>
      </c>
      <c r="EX16" s="6" t="s">
        <v>80</v>
      </c>
      <c r="EY16" s="6">
        <v>0</v>
      </c>
      <c r="EZ16" s="6">
        <v>0</v>
      </c>
      <c r="FA16" s="6" t="s">
        <v>80</v>
      </c>
      <c r="FB16" s="6">
        <v>0</v>
      </c>
      <c r="FC16" s="6">
        <v>0</v>
      </c>
      <c r="FD16" s="6" t="s">
        <v>80</v>
      </c>
      <c r="FE16" s="6">
        <v>0</v>
      </c>
      <c r="FF16" s="6">
        <v>0</v>
      </c>
      <c r="FG16" s="6" t="s">
        <v>80</v>
      </c>
      <c r="FH16" s="6">
        <v>0</v>
      </c>
      <c r="FI16" s="6">
        <v>0</v>
      </c>
      <c r="FJ16" s="6" t="s">
        <v>80</v>
      </c>
      <c r="FK16" s="6">
        <v>0</v>
      </c>
      <c r="FL16" s="6">
        <v>0</v>
      </c>
      <c r="FM16" s="6" t="s">
        <v>80</v>
      </c>
      <c r="FN16" s="6">
        <v>0</v>
      </c>
      <c r="FO16" s="6">
        <v>0</v>
      </c>
      <c r="FR16" s="163" t="s">
        <v>1383</v>
      </c>
      <c r="FS16" s="163" t="s">
        <v>1383</v>
      </c>
      <c r="FT16" s="163" t="s">
        <v>80</v>
      </c>
      <c r="FU16" s="163">
        <v>0</v>
      </c>
      <c r="FV16" s="163">
        <v>0</v>
      </c>
      <c r="FW16" s="163" t="s">
        <v>80</v>
      </c>
      <c r="FX16" s="163">
        <v>0</v>
      </c>
      <c r="FY16" s="163">
        <v>0</v>
      </c>
      <c r="FZ16" s="163" t="s">
        <v>80</v>
      </c>
      <c r="GA16" s="163">
        <v>0</v>
      </c>
      <c r="GB16" s="163">
        <v>0</v>
      </c>
      <c r="GC16" s="163" t="s">
        <v>80</v>
      </c>
      <c r="GD16" s="163">
        <v>0</v>
      </c>
      <c r="GE16" s="163">
        <v>0</v>
      </c>
      <c r="GF16" s="163" t="s">
        <v>80</v>
      </c>
      <c r="GG16" s="163">
        <v>0</v>
      </c>
      <c r="GH16" s="163">
        <v>0</v>
      </c>
      <c r="GI16" s="163" t="s">
        <v>80</v>
      </c>
      <c r="GJ16" s="163">
        <v>0</v>
      </c>
      <c r="GK16" s="163">
        <v>0</v>
      </c>
      <c r="GL16" s="163" t="s">
        <v>80</v>
      </c>
      <c r="GM16" s="163">
        <v>0</v>
      </c>
      <c r="GN16" s="163">
        <v>0</v>
      </c>
      <c r="GO16" s="163" t="s">
        <v>80</v>
      </c>
      <c r="GP16" s="163">
        <v>0</v>
      </c>
      <c r="GQ16" s="163">
        <v>0</v>
      </c>
      <c r="GR16" s="163" t="s">
        <v>80</v>
      </c>
      <c r="GS16" s="163">
        <v>0</v>
      </c>
      <c r="GT16" s="163">
        <v>0</v>
      </c>
      <c r="GU16" s="163" t="s">
        <v>80</v>
      </c>
      <c r="GV16" s="163">
        <v>0</v>
      </c>
      <c r="GW16" s="163">
        <v>0</v>
      </c>
      <c r="GX16" s="163" t="s">
        <v>80</v>
      </c>
      <c r="GY16" s="163">
        <v>0</v>
      </c>
      <c r="GZ16" s="163">
        <v>0</v>
      </c>
      <c r="HA16" s="163" t="s">
        <v>80</v>
      </c>
      <c r="HB16" s="163">
        <v>0</v>
      </c>
      <c r="HC16" s="163">
        <v>0</v>
      </c>
      <c r="HD16" s="163" t="s">
        <v>80</v>
      </c>
      <c r="HE16" s="163">
        <v>0</v>
      </c>
      <c r="HF16" s="163">
        <v>0</v>
      </c>
      <c r="HG16" s="163" t="s">
        <v>80</v>
      </c>
      <c r="HH16" s="163">
        <v>0</v>
      </c>
      <c r="HI16" s="163">
        <v>0</v>
      </c>
      <c r="HJ16" s="163" t="s">
        <v>80</v>
      </c>
      <c r="HK16" s="163">
        <v>0</v>
      </c>
      <c r="HL16" s="163">
        <v>0</v>
      </c>
      <c r="HM16" s="163" t="s">
        <v>80</v>
      </c>
      <c r="HN16" s="163">
        <v>0</v>
      </c>
      <c r="HO16" s="163">
        <v>0</v>
      </c>
      <c r="HP16" s="163" t="s">
        <v>80</v>
      </c>
      <c r="HQ16" s="163">
        <v>0</v>
      </c>
      <c r="HR16" s="163">
        <v>0</v>
      </c>
      <c r="HS16" s="163" t="s">
        <v>80</v>
      </c>
      <c r="HT16" s="163">
        <v>0</v>
      </c>
      <c r="HU16" s="163">
        <v>0</v>
      </c>
      <c r="HV16" s="163" t="s">
        <v>80</v>
      </c>
      <c r="HW16" s="163">
        <v>0</v>
      </c>
      <c r="HX16" s="163">
        <v>0</v>
      </c>
      <c r="HY16" s="163" t="s">
        <v>80</v>
      </c>
      <c r="HZ16" s="163">
        <v>0</v>
      </c>
      <c r="IA16" s="163">
        <v>0</v>
      </c>
      <c r="IB16" s="163" t="s">
        <v>80</v>
      </c>
      <c r="IC16" s="163">
        <v>0</v>
      </c>
      <c r="ID16" s="163">
        <v>0</v>
      </c>
      <c r="IE16" s="163" t="s">
        <v>80</v>
      </c>
      <c r="IF16" s="163">
        <v>0</v>
      </c>
      <c r="IG16" s="163">
        <v>0</v>
      </c>
      <c r="IH16" s="163" t="s">
        <v>80</v>
      </c>
      <c r="II16" s="163">
        <v>0</v>
      </c>
      <c r="IJ16" s="163">
        <v>0</v>
      </c>
      <c r="IK16" s="163" t="s">
        <v>80</v>
      </c>
      <c r="IL16" s="163">
        <v>0</v>
      </c>
      <c r="IM16" s="163">
        <v>0</v>
      </c>
      <c r="IN16" s="163" t="s">
        <v>80</v>
      </c>
      <c r="IO16" s="163">
        <v>0</v>
      </c>
      <c r="IP16" s="163">
        <v>0</v>
      </c>
      <c r="IQ16" s="163" t="s">
        <v>80</v>
      </c>
      <c r="IR16" s="163">
        <v>0</v>
      </c>
      <c r="IS16" s="163">
        <v>0</v>
      </c>
      <c r="IT16" s="163" t="s">
        <v>80</v>
      </c>
      <c r="IU16" s="163">
        <v>0</v>
      </c>
      <c r="IV16" s="163">
        <v>0</v>
      </c>
    </row>
    <row r="17" spans="1:256" s="2" customFormat="1">
      <c r="B17" s="2" t="s">
        <v>438</v>
      </c>
      <c r="C17" s="2" t="s">
        <v>438</v>
      </c>
      <c r="D17" s="2" t="s">
        <v>843</v>
      </c>
      <c r="E17" s="2" t="s">
        <v>844</v>
      </c>
      <c r="F17" s="2">
        <v>33880</v>
      </c>
      <c r="G17" s="2" t="s">
        <v>832</v>
      </c>
      <c r="H17" s="2" t="s">
        <v>833</v>
      </c>
      <c r="I17" s="2">
        <v>110880</v>
      </c>
      <c r="J17" s="2" t="s">
        <v>757</v>
      </c>
      <c r="K17" s="2" t="s">
        <v>758</v>
      </c>
      <c r="L17" s="2">
        <v>55880</v>
      </c>
      <c r="M17" s="2" t="s">
        <v>940</v>
      </c>
      <c r="N17" s="2" t="s">
        <v>941</v>
      </c>
      <c r="O17" s="2">
        <v>28380</v>
      </c>
      <c r="P17" s="2" t="s">
        <v>973</v>
      </c>
      <c r="Q17" s="2" t="s">
        <v>974</v>
      </c>
      <c r="R17" s="2">
        <v>110880</v>
      </c>
      <c r="S17" s="2" t="s">
        <v>80</v>
      </c>
      <c r="T17" s="2">
        <v>0</v>
      </c>
      <c r="U17" s="2">
        <v>0</v>
      </c>
      <c r="V17" s="2" t="s">
        <v>80</v>
      </c>
      <c r="W17" s="2">
        <v>0</v>
      </c>
      <c r="X17" s="2">
        <v>0</v>
      </c>
      <c r="Y17" s="2" t="s">
        <v>80</v>
      </c>
      <c r="Z17" s="2">
        <v>0</v>
      </c>
      <c r="AA17" s="2">
        <v>0</v>
      </c>
      <c r="AB17" s="2" t="s">
        <v>80</v>
      </c>
      <c r="AC17" s="2">
        <v>0</v>
      </c>
      <c r="AD17" s="2">
        <v>0</v>
      </c>
      <c r="AE17" s="2" t="s">
        <v>80</v>
      </c>
      <c r="AF17" s="2">
        <v>0</v>
      </c>
      <c r="AG17" s="2">
        <v>0</v>
      </c>
      <c r="AH17" s="2" t="s">
        <v>1111</v>
      </c>
      <c r="AI17" s="2" t="s">
        <v>1112</v>
      </c>
      <c r="AJ17" s="2">
        <v>33880</v>
      </c>
      <c r="AK17" s="2" t="s">
        <v>960</v>
      </c>
      <c r="AL17" s="2" t="s">
        <v>961</v>
      </c>
      <c r="AM17" s="2">
        <v>110880</v>
      </c>
      <c r="AN17" s="2" t="s">
        <v>992</v>
      </c>
      <c r="AO17" s="2" t="s">
        <v>993</v>
      </c>
      <c r="AP17" s="2">
        <v>28380</v>
      </c>
      <c r="AQ17" s="2" t="s">
        <v>80</v>
      </c>
      <c r="AR17" s="2">
        <v>0</v>
      </c>
      <c r="AS17" s="2">
        <v>0</v>
      </c>
      <c r="AT17" s="2" t="s">
        <v>80</v>
      </c>
      <c r="AU17" s="2">
        <v>0</v>
      </c>
      <c r="AV17" s="2">
        <v>0</v>
      </c>
      <c r="AW17" s="2" t="s">
        <v>80</v>
      </c>
      <c r="AX17" s="2">
        <v>0</v>
      </c>
      <c r="AY17" s="2">
        <v>0</v>
      </c>
      <c r="AZ17" s="2" t="s">
        <v>80</v>
      </c>
      <c r="BA17" s="2">
        <v>0</v>
      </c>
      <c r="BB17" s="2">
        <v>0</v>
      </c>
      <c r="BC17" s="2" t="s">
        <v>80</v>
      </c>
      <c r="BD17" s="2">
        <v>0</v>
      </c>
      <c r="BE17" s="2">
        <v>0</v>
      </c>
      <c r="BF17" s="2" t="s">
        <v>80</v>
      </c>
      <c r="BG17" s="2">
        <v>0</v>
      </c>
      <c r="BH17" s="2">
        <v>0</v>
      </c>
      <c r="BI17" s="2" t="s">
        <v>80</v>
      </c>
      <c r="BJ17" s="2">
        <v>0</v>
      </c>
      <c r="BK17" s="2">
        <v>0</v>
      </c>
      <c r="BL17" s="2" t="s">
        <v>80</v>
      </c>
      <c r="BM17" s="2">
        <v>0</v>
      </c>
      <c r="BN17" s="2">
        <v>0</v>
      </c>
      <c r="BO17" s="2" t="s">
        <v>80</v>
      </c>
      <c r="BP17" s="2">
        <v>0</v>
      </c>
      <c r="BQ17" s="2">
        <v>0</v>
      </c>
      <c r="BR17" s="2" t="s">
        <v>80</v>
      </c>
      <c r="BS17" s="2">
        <v>0</v>
      </c>
      <c r="BT17" s="2">
        <v>0</v>
      </c>
      <c r="BU17" s="2" t="s">
        <v>1741</v>
      </c>
      <c r="BV17" s="2" t="s">
        <v>1742</v>
      </c>
      <c r="BW17" s="2">
        <v>33770</v>
      </c>
      <c r="BX17" s="2" t="s">
        <v>80</v>
      </c>
      <c r="BY17" s="2">
        <v>0</v>
      </c>
      <c r="BZ17" s="2">
        <v>0</v>
      </c>
      <c r="CA17" s="2" t="s">
        <v>80</v>
      </c>
      <c r="CB17" s="2">
        <v>0</v>
      </c>
      <c r="CC17" s="2">
        <v>0</v>
      </c>
      <c r="CD17" s="2" t="s">
        <v>80</v>
      </c>
      <c r="CE17" s="2">
        <v>0</v>
      </c>
      <c r="CF17" s="2">
        <v>0</v>
      </c>
      <c r="CG17" s="68"/>
      <c r="CH17" s="68"/>
      <c r="CI17" s="68"/>
      <c r="CJ17" s="68"/>
      <c r="CK17" s="6" t="s">
        <v>80</v>
      </c>
      <c r="CL17" s="6" t="s">
        <v>80</v>
      </c>
      <c r="CM17" s="6" t="s">
        <v>80</v>
      </c>
      <c r="CN17" s="6">
        <v>0</v>
      </c>
      <c r="CO17" s="6">
        <v>0</v>
      </c>
      <c r="CP17" s="6" t="s">
        <v>80</v>
      </c>
      <c r="CQ17" s="6">
        <v>0</v>
      </c>
      <c r="CR17" s="6">
        <v>0</v>
      </c>
      <c r="CS17" s="6" t="s">
        <v>80</v>
      </c>
      <c r="CT17" s="6">
        <v>0</v>
      </c>
      <c r="CU17" s="6">
        <v>0</v>
      </c>
      <c r="CV17" s="6" t="s">
        <v>80</v>
      </c>
      <c r="CW17" s="6">
        <v>0</v>
      </c>
      <c r="CX17" s="6">
        <v>0</v>
      </c>
      <c r="CY17" s="6" t="s">
        <v>80</v>
      </c>
      <c r="CZ17" s="6">
        <v>0</v>
      </c>
      <c r="DA17" s="6">
        <v>0</v>
      </c>
      <c r="DB17" s="6" t="s">
        <v>80</v>
      </c>
      <c r="DC17" s="6">
        <v>0</v>
      </c>
      <c r="DD17" s="6">
        <v>0</v>
      </c>
      <c r="DE17" s="6" t="s">
        <v>80</v>
      </c>
      <c r="DF17" s="6">
        <v>0</v>
      </c>
      <c r="DG17" s="6">
        <v>0</v>
      </c>
      <c r="DH17" s="6" t="s">
        <v>80</v>
      </c>
      <c r="DI17" s="6">
        <v>0</v>
      </c>
      <c r="DJ17" s="6">
        <v>0</v>
      </c>
      <c r="DK17" s="6" t="s">
        <v>80</v>
      </c>
      <c r="DL17" s="6">
        <v>0</v>
      </c>
      <c r="DM17" s="6">
        <v>0</v>
      </c>
      <c r="DN17" s="6" t="s">
        <v>80</v>
      </c>
      <c r="DO17" s="6">
        <v>0</v>
      </c>
      <c r="DP17" s="6">
        <v>0</v>
      </c>
      <c r="DQ17" s="6" t="s">
        <v>80</v>
      </c>
      <c r="DR17" s="6">
        <v>0</v>
      </c>
      <c r="DS17" s="6">
        <v>0</v>
      </c>
      <c r="DT17" s="6" t="s">
        <v>80</v>
      </c>
      <c r="DU17" s="6">
        <v>0</v>
      </c>
      <c r="DV17" s="6">
        <v>0</v>
      </c>
      <c r="DW17" s="6" t="s">
        <v>80</v>
      </c>
      <c r="DX17" s="6">
        <v>0</v>
      </c>
      <c r="DY17" s="6">
        <v>0</v>
      </c>
      <c r="DZ17" s="6" t="s">
        <v>80</v>
      </c>
      <c r="EA17" s="6">
        <v>0</v>
      </c>
      <c r="EB17" s="6">
        <v>0</v>
      </c>
      <c r="EC17" s="6" t="s">
        <v>80</v>
      </c>
      <c r="ED17" s="6">
        <v>0</v>
      </c>
      <c r="EE17" s="6">
        <v>0</v>
      </c>
      <c r="EF17" s="6" t="s">
        <v>80</v>
      </c>
      <c r="EG17" s="6">
        <v>0</v>
      </c>
      <c r="EH17" s="6">
        <v>0</v>
      </c>
      <c r="EI17" s="6" t="s">
        <v>80</v>
      </c>
      <c r="EJ17" s="6">
        <v>0</v>
      </c>
      <c r="EK17" s="6">
        <v>0</v>
      </c>
      <c r="EL17" s="6" t="s">
        <v>80</v>
      </c>
      <c r="EM17" s="6">
        <v>0</v>
      </c>
      <c r="EN17" s="6">
        <v>0</v>
      </c>
      <c r="EO17" s="6" t="s">
        <v>80</v>
      </c>
      <c r="EP17" s="6">
        <v>0</v>
      </c>
      <c r="EQ17" s="6">
        <v>0</v>
      </c>
      <c r="ER17" s="6" t="s">
        <v>80</v>
      </c>
      <c r="ES17" s="6">
        <v>0</v>
      </c>
      <c r="ET17" s="6">
        <v>0</v>
      </c>
      <c r="EU17" s="6" t="s">
        <v>80</v>
      </c>
      <c r="EV17" s="6">
        <v>0</v>
      </c>
      <c r="EW17" s="6">
        <v>0</v>
      </c>
      <c r="EX17" s="6" t="s">
        <v>80</v>
      </c>
      <c r="EY17" s="6">
        <v>0</v>
      </c>
      <c r="EZ17" s="6">
        <v>0</v>
      </c>
      <c r="FA17" s="6" t="s">
        <v>80</v>
      </c>
      <c r="FB17" s="6">
        <v>0</v>
      </c>
      <c r="FC17" s="6">
        <v>0</v>
      </c>
      <c r="FD17" s="6" t="s">
        <v>80</v>
      </c>
      <c r="FE17" s="6">
        <v>0</v>
      </c>
      <c r="FF17" s="6">
        <v>0</v>
      </c>
      <c r="FG17" s="6" t="s">
        <v>80</v>
      </c>
      <c r="FH17" s="6">
        <v>0</v>
      </c>
      <c r="FI17" s="6">
        <v>0</v>
      </c>
      <c r="FJ17" s="6" t="s">
        <v>80</v>
      </c>
      <c r="FK17" s="6">
        <v>0</v>
      </c>
      <c r="FL17" s="6">
        <v>0</v>
      </c>
      <c r="FM17" s="6" t="s">
        <v>80</v>
      </c>
      <c r="FN17" s="6">
        <v>0</v>
      </c>
      <c r="FO17" s="6">
        <v>0</v>
      </c>
      <c r="FR17" s="163" t="s">
        <v>1384</v>
      </c>
      <c r="FS17" s="163" t="s">
        <v>1384</v>
      </c>
      <c r="FT17" s="163" t="s">
        <v>80</v>
      </c>
      <c r="FU17" s="163">
        <v>0</v>
      </c>
      <c r="FV17" s="163">
        <v>0</v>
      </c>
      <c r="FW17" s="163" t="s">
        <v>80</v>
      </c>
      <c r="FX17" s="163">
        <v>0</v>
      </c>
      <c r="FY17" s="163">
        <v>0</v>
      </c>
      <c r="FZ17" s="163" t="s">
        <v>80</v>
      </c>
      <c r="GA17" s="163">
        <v>0</v>
      </c>
      <c r="GB17" s="163">
        <v>0</v>
      </c>
      <c r="GC17" s="163" t="s">
        <v>80</v>
      </c>
      <c r="GD17" s="163">
        <v>0</v>
      </c>
      <c r="GE17" s="163">
        <v>0</v>
      </c>
      <c r="GF17" s="163" t="s">
        <v>80</v>
      </c>
      <c r="GG17" s="163">
        <v>0</v>
      </c>
      <c r="GH17" s="163">
        <v>0</v>
      </c>
      <c r="GI17" s="163" t="s">
        <v>80</v>
      </c>
      <c r="GJ17" s="163">
        <v>0</v>
      </c>
      <c r="GK17" s="163">
        <v>0</v>
      </c>
      <c r="GL17" s="163" t="s">
        <v>80</v>
      </c>
      <c r="GM17" s="163">
        <v>0</v>
      </c>
      <c r="GN17" s="163">
        <v>0</v>
      </c>
      <c r="GO17" s="163" t="s">
        <v>80</v>
      </c>
      <c r="GP17" s="163">
        <v>0</v>
      </c>
      <c r="GQ17" s="163">
        <v>0</v>
      </c>
      <c r="GR17" s="163" t="s">
        <v>80</v>
      </c>
      <c r="GS17" s="163">
        <v>0</v>
      </c>
      <c r="GT17" s="163">
        <v>0</v>
      </c>
      <c r="GU17" s="163" t="s">
        <v>80</v>
      </c>
      <c r="GV17" s="163">
        <v>0</v>
      </c>
      <c r="GW17" s="163">
        <v>0</v>
      </c>
      <c r="GX17" s="163" t="s">
        <v>80</v>
      </c>
      <c r="GY17" s="163">
        <v>0</v>
      </c>
      <c r="GZ17" s="163">
        <v>0</v>
      </c>
      <c r="HA17" s="163" t="s">
        <v>80</v>
      </c>
      <c r="HB17" s="163">
        <v>0</v>
      </c>
      <c r="HC17" s="163">
        <v>0</v>
      </c>
      <c r="HD17" s="163" t="s">
        <v>80</v>
      </c>
      <c r="HE17" s="163">
        <v>0</v>
      </c>
      <c r="HF17" s="163">
        <v>0</v>
      </c>
      <c r="HG17" s="163" t="s">
        <v>80</v>
      </c>
      <c r="HH17" s="163">
        <v>0</v>
      </c>
      <c r="HI17" s="163">
        <v>0</v>
      </c>
      <c r="HJ17" s="163" t="s">
        <v>80</v>
      </c>
      <c r="HK17" s="163">
        <v>0</v>
      </c>
      <c r="HL17" s="163">
        <v>0</v>
      </c>
      <c r="HM17" s="163" t="s">
        <v>80</v>
      </c>
      <c r="HN17" s="163">
        <v>0</v>
      </c>
      <c r="HO17" s="163">
        <v>0</v>
      </c>
      <c r="HP17" s="163" t="s">
        <v>80</v>
      </c>
      <c r="HQ17" s="163">
        <v>0</v>
      </c>
      <c r="HR17" s="163">
        <v>0</v>
      </c>
      <c r="HS17" s="163" t="s">
        <v>80</v>
      </c>
      <c r="HT17" s="163">
        <v>0</v>
      </c>
      <c r="HU17" s="163">
        <v>0</v>
      </c>
      <c r="HV17" s="163" t="s">
        <v>80</v>
      </c>
      <c r="HW17" s="163">
        <v>0</v>
      </c>
      <c r="HX17" s="163">
        <v>0</v>
      </c>
      <c r="HY17" s="163" t="s">
        <v>80</v>
      </c>
      <c r="HZ17" s="163">
        <v>0</v>
      </c>
      <c r="IA17" s="163">
        <v>0</v>
      </c>
      <c r="IB17" s="163" t="s">
        <v>80</v>
      </c>
      <c r="IC17" s="163">
        <v>0</v>
      </c>
      <c r="ID17" s="163">
        <v>0</v>
      </c>
      <c r="IE17" s="163" t="s">
        <v>80</v>
      </c>
      <c r="IF17" s="163">
        <v>0</v>
      </c>
      <c r="IG17" s="163">
        <v>0</v>
      </c>
      <c r="IH17" s="163" t="s">
        <v>80</v>
      </c>
      <c r="II17" s="163">
        <v>0</v>
      </c>
      <c r="IJ17" s="163">
        <v>0</v>
      </c>
      <c r="IK17" s="163" t="s">
        <v>80</v>
      </c>
      <c r="IL17" s="163">
        <v>0</v>
      </c>
      <c r="IM17" s="163">
        <v>0</v>
      </c>
      <c r="IN17" s="163" t="s">
        <v>80</v>
      </c>
      <c r="IO17" s="163">
        <v>0</v>
      </c>
      <c r="IP17" s="163">
        <v>0</v>
      </c>
      <c r="IQ17" s="163" t="s">
        <v>80</v>
      </c>
      <c r="IR17" s="163">
        <v>0</v>
      </c>
      <c r="IS17" s="163">
        <v>0</v>
      </c>
      <c r="IT17" s="163" t="s">
        <v>80</v>
      </c>
      <c r="IU17" s="163">
        <v>0</v>
      </c>
      <c r="IV17" s="163">
        <v>0</v>
      </c>
    </row>
    <row r="18" spans="1:256">
      <c r="A18" s="2"/>
      <c r="B18" s="2" t="s">
        <v>1579</v>
      </c>
      <c r="C18" s="2" t="s">
        <v>1579</v>
      </c>
      <c r="D18" s="2" t="s">
        <v>846</v>
      </c>
      <c r="E18" s="2" t="s">
        <v>847</v>
      </c>
      <c r="F18" s="2">
        <v>55880</v>
      </c>
      <c r="G18" s="2" t="s">
        <v>80</v>
      </c>
      <c r="H18" s="2">
        <v>0</v>
      </c>
      <c r="I18" s="2">
        <v>0</v>
      </c>
      <c r="J18" s="2" t="s">
        <v>80</v>
      </c>
      <c r="K18" s="2">
        <v>0</v>
      </c>
      <c r="L18" s="2">
        <v>0</v>
      </c>
      <c r="M18" s="2" t="s">
        <v>942</v>
      </c>
      <c r="N18" s="2" t="s">
        <v>943</v>
      </c>
      <c r="O18" s="2">
        <v>33880</v>
      </c>
      <c r="P18" s="2" t="s">
        <v>80</v>
      </c>
      <c r="Q18" s="2">
        <v>0</v>
      </c>
      <c r="R18" s="2">
        <v>0</v>
      </c>
      <c r="S18" s="2" t="s">
        <v>80</v>
      </c>
      <c r="T18" s="2">
        <v>0</v>
      </c>
      <c r="U18" s="2">
        <v>0</v>
      </c>
      <c r="V18" s="2" t="s">
        <v>80</v>
      </c>
      <c r="W18" s="2">
        <v>0</v>
      </c>
      <c r="X18" s="2">
        <v>0</v>
      </c>
      <c r="Y18" s="2" t="s">
        <v>80</v>
      </c>
      <c r="Z18" s="2">
        <v>0</v>
      </c>
      <c r="AA18" s="2">
        <v>0</v>
      </c>
      <c r="AB18" s="2" t="s">
        <v>80</v>
      </c>
      <c r="AC18" s="2">
        <v>0</v>
      </c>
      <c r="AD18" s="2">
        <v>0</v>
      </c>
      <c r="AE18" s="2" t="s">
        <v>80</v>
      </c>
      <c r="AF18" s="2">
        <v>0</v>
      </c>
      <c r="AG18" s="2">
        <v>0</v>
      </c>
      <c r="AH18" s="2" t="s">
        <v>1113</v>
      </c>
      <c r="AI18" s="2" t="s">
        <v>1114</v>
      </c>
      <c r="AJ18" s="2">
        <v>55880</v>
      </c>
      <c r="AK18" s="2" t="s">
        <v>80</v>
      </c>
      <c r="AL18" s="2">
        <v>0</v>
      </c>
      <c r="AM18" s="2">
        <v>0</v>
      </c>
      <c r="AN18" s="2" t="s">
        <v>994</v>
      </c>
      <c r="AO18" s="2" t="s">
        <v>995</v>
      </c>
      <c r="AP18" s="2">
        <v>33880</v>
      </c>
      <c r="AQ18" s="2" t="s">
        <v>80</v>
      </c>
      <c r="AR18" s="2">
        <v>0</v>
      </c>
      <c r="AS18" s="2">
        <v>0</v>
      </c>
      <c r="AT18" s="2" t="s">
        <v>80</v>
      </c>
      <c r="AU18" s="2">
        <v>0</v>
      </c>
      <c r="AV18" s="2">
        <v>0</v>
      </c>
      <c r="AW18" s="2" t="s">
        <v>80</v>
      </c>
      <c r="AX18" s="2">
        <v>0</v>
      </c>
      <c r="AY18" s="2">
        <v>0</v>
      </c>
      <c r="AZ18" s="2" t="s">
        <v>80</v>
      </c>
      <c r="BA18" s="2">
        <v>0</v>
      </c>
      <c r="BB18" s="2">
        <v>0</v>
      </c>
      <c r="BC18" s="2" t="s">
        <v>80</v>
      </c>
      <c r="BD18" s="2">
        <v>0</v>
      </c>
      <c r="BE18" s="2">
        <v>0</v>
      </c>
      <c r="BF18" s="2" t="s">
        <v>80</v>
      </c>
      <c r="BG18" s="2">
        <v>0</v>
      </c>
      <c r="BH18" s="2">
        <v>0</v>
      </c>
      <c r="BI18" s="2" t="s">
        <v>80</v>
      </c>
      <c r="BJ18" s="2">
        <v>0</v>
      </c>
      <c r="BK18" s="2">
        <v>0</v>
      </c>
      <c r="BL18" s="2" t="s">
        <v>80</v>
      </c>
      <c r="BM18" s="2">
        <v>0</v>
      </c>
      <c r="BN18" s="2">
        <v>0</v>
      </c>
      <c r="BO18" s="2" t="s">
        <v>80</v>
      </c>
      <c r="BP18" s="2">
        <v>0</v>
      </c>
      <c r="BQ18" s="2">
        <v>0</v>
      </c>
      <c r="BR18" s="2" t="s">
        <v>80</v>
      </c>
      <c r="BS18" s="2">
        <v>0</v>
      </c>
      <c r="BT18" s="2">
        <v>0</v>
      </c>
      <c r="BU18" s="2" t="s">
        <v>1743</v>
      </c>
      <c r="BV18" s="2" t="s">
        <v>1744</v>
      </c>
      <c r="BW18" s="2">
        <v>55770</v>
      </c>
      <c r="BX18" s="2" t="s">
        <v>80</v>
      </c>
      <c r="BY18" s="2">
        <v>0</v>
      </c>
      <c r="BZ18" s="2">
        <v>0</v>
      </c>
      <c r="CA18" s="2" t="s">
        <v>80</v>
      </c>
      <c r="CB18" s="2">
        <v>0</v>
      </c>
      <c r="CC18" s="2">
        <v>0</v>
      </c>
      <c r="CD18" s="2" t="s">
        <v>80</v>
      </c>
      <c r="CE18" s="2">
        <v>0</v>
      </c>
      <c r="CF18" s="2">
        <v>0</v>
      </c>
      <c r="CG18" s="68"/>
      <c r="CH18" s="68"/>
      <c r="CI18" s="68"/>
      <c r="CJ18" s="68"/>
      <c r="CK18" s="6" t="s">
        <v>80</v>
      </c>
      <c r="CL18" s="6" t="s">
        <v>80</v>
      </c>
      <c r="CM18" s="6" t="s">
        <v>80</v>
      </c>
      <c r="CN18" s="6">
        <v>0</v>
      </c>
      <c r="CO18" s="6">
        <v>0</v>
      </c>
      <c r="CP18" s="6" t="s">
        <v>80</v>
      </c>
      <c r="CQ18" s="6">
        <v>0</v>
      </c>
      <c r="CR18" s="6">
        <v>0</v>
      </c>
      <c r="CS18" s="6" t="s">
        <v>80</v>
      </c>
      <c r="CT18" s="6">
        <v>0</v>
      </c>
      <c r="CU18" s="6">
        <v>0</v>
      </c>
      <c r="CV18" s="6" t="s">
        <v>80</v>
      </c>
      <c r="CW18" s="6">
        <v>0</v>
      </c>
      <c r="CX18" s="6">
        <v>0</v>
      </c>
      <c r="CY18" s="6" t="s">
        <v>80</v>
      </c>
      <c r="CZ18" s="6">
        <v>0</v>
      </c>
      <c r="DA18" s="6">
        <v>0</v>
      </c>
      <c r="DB18" s="6" t="s">
        <v>80</v>
      </c>
      <c r="DC18" s="6">
        <v>0</v>
      </c>
      <c r="DD18" s="6">
        <v>0</v>
      </c>
      <c r="DE18" s="6" t="s">
        <v>80</v>
      </c>
      <c r="DF18" s="6">
        <v>0</v>
      </c>
      <c r="DG18" s="6">
        <v>0</v>
      </c>
      <c r="DH18" s="6" t="s">
        <v>80</v>
      </c>
      <c r="DI18" s="6">
        <v>0</v>
      </c>
      <c r="DJ18" s="6">
        <v>0</v>
      </c>
      <c r="DK18" s="6" t="s">
        <v>80</v>
      </c>
      <c r="DL18" s="6">
        <v>0</v>
      </c>
      <c r="DM18" s="6">
        <v>0</v>
      </c>
      <c r="DN18" s="6" t="s">
        <v>80</v>
      </c>
      <c r="DO18" s="6">
        <v>0</v>
      </c>
      <c r="DP18" s="6">
        <v>0</v>
      </c>
      <c r="DQ18" s="6" t="s">
        <v>80</v>
      </c>
      <c r="DR18" s="6">
        <v>0</v>
      </c>
      <c r="DS18" s="6">
        <v>0</v>
      </c>
      <c r="DT18" s="6" t="s">
        <v>80</v>
      </c>
      <c r="DU18" s="6">
        <v>0</v>
      </c>
      <c r="DV18" s="6">
        <v>0</v>
      </c>
      <c r="DW18" s="6" t="s">
        <v>80</v>
      </c>
      <c r="DX18" s="6">
        <v>0</v>
      </c>
      <c r="DY18" s="6">
        <v>0</v>
      </c>
      <c r="DZ18" s="6" t="s">
        <v>80</v>
      </c>
      <c r="EA18" s="6">
        <v>0</v>
      </c>
      <c r="EB18" s="6">
        <v>0</v>
      </c>
      <c r="EC18" s="6" t="s">
        <v>80</v>
      </c>
      <c r="ED18" s="6">
        <v>0</v>
      </c>
      <c r="EE18" s="6">
        <v>0</v>
      </c>
      <c r="EF18" s="6" t="s">
        <v>80</v>
      </c>
      <c r="EG18" s="6">
        <v>0</v>
      </c>
      <c r="EH18" s="6">
        <v>0</v>
      </c>
      <c r="EI18" s="6" t="s">
        <v>80</v>
      </c>
      <c r="EJ18" s="6">
        <v>0</v>
      </c>
      <c r="EK18" s="6">
        <v>0</v>
      </c>
      <c r="EL18" s="6" t="s">
        <v>80</v>
      </c>
      <c r="EM18" s="6">
        <v>0</v>
      </c>
      <c r="EN18" s="6">
        <v>0</v>
      </c>
      <c r="EO18" s="6" t="s">
        <v>80</v>
      </c>
      <c r="EP18" s="6">
        <v>0</v>
      </c>
      <c r="EQ18" s="6">
        <v>0</v>
      </c>
      <c r="ER18" s="6" t="s">
        <v>80</v>
      </c>
      <c r="ES18" s="6">
        <v>0</v>
      </c>
      <c r="ET18" s="6">
        <v>0</v>
      </c>
      <c r="EU18" s="6" t="s">
        <v>80</v>
      </c>
      <c r="EV18" s="6">
        <v>0</v>
      </c>
      <c r="EW18" s="6">
        <v>0</v>
      </c>
      <c r="EX18" s="6" t="s">
        <v>80</v>
      </c>
      <c r="EY18" s="6">
        <v>0</v>
      </c>
      <c r="EZ18" s="6">
        <v>0</v>
      </c>
      <c r="FA18" s="6" t="s">
        <v>80</v>
      </c>
      <c r="FB18" s="6">
        <v>0</v>
      </c>
      <c r="FC18" s="6">
        <v>0</v>
      </c>
      <c r="FD18" s="6" t="s">
        <v>80</v>
      </c>
      <c r="FE18" s="6">
        <v>0</v>
      </c>
      <c r="FF18" s="6">
        <v>0</v>
      </c>
      <c r="FG18" s="6" t="s">
        <v>80</v>
      </c>
      <c r="FH18" s="6">
        <v>0</v>
      </c>
      <c r="FI18" s="6">
        <v>0</v>
      </c>
      <c r="FJ18" s="6" t="s">
        <v>80</v>
      </c>
      <c r="FK18" s="6">
        <v>0</v>
      </c>
      <c r="FL18" s="6">
        <v>0</v>
      </c>
      <c r="FM18" s="6" t="s">
        <v>80</v>
      </c>
      <c r="FN18" s="6">
        <v>0</v>
      </c>
      <c r="FO18" s="6">
        <v>0</v>
      </c>
      <c r="FR18" s="163" t="s">
        <v>1745</v>
      </c>
      <c r="FS18" s="163" t="s">
        <v>1745</v>
      </c>
      <c r="FT18" s="163" t="s">
        <v>80</v>
      </c>
      <c r="FU18" s="163">
        <v>0</v>
      </c>
      <c r="FV18" s="163">
        <v>0</v>
      </c>
      <c r="FW18" s="163" t="s">
        <v>80</v>
      </c>
      <c r="FX18" s="163">
        <v>0</v>
      </c>
      <c r="FY18" s="163">
        <v>0</v>
      </c>
      <c r="FZ18" s="163" t="s">
        <v>80</v>
      </c>
      <c r="GA18" s="163">
        <v>0</v>
      </c>
      <c r="GB18" s="163">
        <v>0</v>
      </c>
      <c r="GC18" s="163" t="s">
        <v>80</v>
      </c>
      <c r="GD18" s="163">
        <v>0</v>
      </c>
      <c r="GE18" s="163">
        <v>0</v>
      </c>
      <c r="GF18" s="163" t="s">
        <v>80</v>
      </c>
      <c r="GG18" s="163">
        <v>0</v>
      </c>
      <c r="GH18" s="163">
        <v>0</v>
      </c>
      <c r="GI18" s="163" t="s">
        <v>80</v>
      </c>
      <c r="GJ18" s="163">
        <v>0</v>
      </c>
      <c r="GK18" s="163">
        <v>0</v>
      </c>
      <c r="GL18" s="163" t="s">
        <v>80</v>
      </c>
      <c r="GM18" s="163">
        <v>0</v>
      </c>
      <c r="GN18" s="163">
        <v>0</v>
      </c>
      <c r="GO18" s="163" t="s">
        <v>80</v>
      </c>
      <c r="GP18" s="163">
        <v>0</v>
      </c>
      <c r="GQ18" s="163">
        <v>0</v>
      </c>
      <c r="GR18" s="163" t="s">
        <v>80</v>
      </c>
      <c r="GS18" s="163">
        <v>0</v>
      </c>
      <c r="GT18" s="163">
        <v>0</v>
      </c>
      <c r="GU18" s="163" t="s">
        <v>80</v>
      </c>
      <c r="GV18" s="163">
        <v>0</v>
      </c>
      <c r="GW18" s="163">
        <v>0</v>
      </c>
      <c r="GX18" s="163" t="s">
        <v>80</v>
      </c>
      <c r="GY18" s="163">
        <v>0</v>
      </c>
      <c r="GZ18" s="163">
        <v>0</v>
      </c>
      <c r="HA18" s="163" t="s">
        <v>80</v>
      </c>
      <c r="HB18" s="163">
        <v>0</v>
      </c>
      <c r="HC18" s="163">
        <v>0</v>
      </c>
      <c r="HD18" s="163" t="s">
        <v>80</v>
      </c>
      <c r="HE18" s="163">
        <v>0</v>
      </c>
      <c r="HF18" s="163">
        <v>0</v>
      </c>
      <c r="HG18" s="163" t="s">
        <v>80</v>
      </c>
      <c r="HH18" s="163">
        <v>0</v>
      </c>
      <c r="HI18" s="163">
        <v>0</v>
      </c>
      <c r="HJ18" s="163" t="s">
        <v>80</v>
      </c>
      <c r="HK18" s="163">
        <v>0</v>
      </c>
      <c r="HL18" s="163">
        <v>0</v>
      </c>
      <c r="HM18" s="163" t="s">
        <v>80</v>
      </c>
      <c r="HN18" s="163">
        <v>0</v>
      </c>
      <c r="HO18" s="163">
        <v>0</v>
      </c>
      <c r="HP18" s="163" t="s">
        <v>80</v>
      </c>
      <c r="HQ18" s="163">
        <v>0</v>
      </c>
      <c r="HR18" s="163">
        <v>0</v>
      </c>
      <c r="HS18" s="163" t="s">
        <v>80</v>
      </c>
      <c r="HT18" s="163">
        <v>0</v>
      </c>
      <c r="HU18" s="163">
        <v>0</v>
      </c>
      <c r="HV18" s="163" t="s">
        <v>80</v>
      </c>
      <c r="HW18" s="163">
        <v>0</v>
      </c>
      <c r="HX18" s="163">
        <v>0</v>
      </c>
      <c r="HY18" s="163" t="s">
        <v>80</v>
      </c>
      <c r="HZ18" s="163">
        <v>0</v>
      </c>
      <c r="IA18" s="163">
        <v>0</v>
      </c>
      <c r="IB18" s="163" t="s">
        <v>80</v>
      </c>
      <c r="IC18" s="163">
        <v>0</v>
      </c>
      <c r="ID18" s="163">
        <v>0</v>
      </c>
      <c r="IE18" s="163" t="s">
        <v>80</v>
      </c>
      <c r="IF18" s="163">
        <v>0</v>
      </c>
      <c r="IG18" s="163">
        <v>0</v>
      </c>
      <c r="IH18" s="163" t="s">
        <v>80</v>
      </c>
      <c r="II18" s="163">
        <v>0</v>
      </c>
      <c r="IJ18" s="163">
        <v>0</v>
      </c>
      <c r="IK18" s="163" t="s">
        <v>80</v>
      </c>
      <c r="IL18" s="163">
        <v>0</v>
      </c>
      <c r="IM18" s="163">
        <v>0</v>
      </c>
      <c r="IN18" s="163" t="s">
        <v>80</v>
      </c>
      <c r="IO18" s="163">
        <v>0</v>
      </c>
      <c r="IP18" s="163">
        <v>0</v>
      </c>
      <c r="IQ18" s="163" t="s">
        <v>80</v>
      </c>
      <c r="IR18" s="163">
        <v>0</v>
      </c>
      <c r="IS18" s="163">
        <v>0</v>
      </c>
      <c r="IT18" s="163" t="s">
        <v>80</v>
      </c>
      <c r="IU18" s="163">
        <v>0</v>
      </c>
      <c r="IV18" s="163">
        <v>0</v>
      </c>
    </row>
    <row r="19" spans="1:256">
      <c r="A19" s="2"/>
      <c r="B19" s="2" t="s">
        <v>195</v>
      </c>
      <c r="C19" s="2" t="s">
        <v>77</v>
      </c>
      <c r="D19" s="2" t="s">
        <v>80</v>
      </c>
      <c r="E19" s="2">
        <v>0</v>
      </c>
      <c r="F19" s="2">
        <v>0</v>
      </c>
      <c r="G19" s="2" t="s">
        <v>80</v>
      </c>
      <c r="H19" s="2">
        <v>0</v>
      </c>
      <c r="I19" s="2">
        <v>0</v>
      </c>
      <c r="J19" s="2" t="s">
        <v>80</v>
      </c>
      <c r="K19" s="2">
        <v>0</v>
      </c>
      <c r="L19" s="2">
        <v>0</v>
      </c>
      <c r="M19" s="2" t="s">
        <v>1078</v>
      </c>
      <c r="N19" s="2" t="s">
        <v>1079</v>
      </c>
      <c r="O19" s="2">
        <v>55880</v>
      </c>
      <c r="P19" s="2" t="s">
        <v>80</v>
      </c>
      <c r="Q19" s="2">
        <v>0</v>
      </c>
      <c r="R19" s="2">
        <v>0</v>
      </c>
      <c r="S19" s="2" t="s">
        <v>80</v>
      </c>
      <c r="T19" s="2">
        <v>0</v>
      </c>
      <c r="U19" s="2">
        <v>0</v>
      </c>
      <c r="V19" s="2" t="s">
        <v>80</v>
      </c>
      <c r="W19" s="2">
        <v>0</v>
      </c>
      <c r="X19" s="2">
        <v>0</v>
      </c>
      <c r="Y19" s="2" t="s">
        <v>80</v>
      </c>
      <c r="Z19" s="2">
        <v>0</v>
      </c>
      <c r="AA19" s="2">
        <v>0</v>
      </c>
      <c r="AB19" s="2" t="s">
        <v>80</v>
      </c>
      <c r="AC19" s="2">
        <v>0</v>
      </c>
      <c r="AD19" s="2">
        <v>0</v>
      </c>
      <c r="AE19" s="2" t="s">
        <v>80</v>
      </c>
      <c r="AF19" s="2">
        <v>0</v>
      </c>
      <c r="AG19" s="2">
        <v>0</v>
      </c>
      <c r="AH19" s="2" t="s">
        <v>80</v>
      </c>
      <c r="AI19" s="2">
        <v>0</v>
      </c>
      <c r="AJ19" s="2">
        <v>0</v>
      </c>
      <c r="AK19" s="2" t="s">
        <v>80</v>
      </c>
      <c r="AL19" s="2">
        <v>0</v>
      </c>
      <c r="AM19" s="2">
        <v>0</v>
      </c>
      <c r="AN19" s="2" t="s">
        <v>996</v>
      </c>
      <c r="AO19" s="2" t="s">
        <v>1083</v>
      </c>
      <c r="AP19" s="2">
        <v>55880</v>
      </c>
      <c r="AQ19" s="2" t="s">
        <v>80</v>
      </c>
      <c r="AR19" s="2">
        <v>0</v>
      </c>
      <c r="AS19" s="2">
        <v>0</v>
      </c>
      <c r="AT19" s="2" t="s">
        <v>80</v>
      </c>
      <c r="AU19" s="2">
        <v>0</v>
      </c>
      <c r="AV19" s="2">
        <v>0</v>
      </c>
      <c r="AW19" s="2" t="s">
        <v>80</v>
      </c>
      <c r="AX19" s="2">
        <v>0</v>
      </c>
      <c r="AY19" s="2">
        <v>0</v>
      </c>
      <c r="AZ19" s="2" t="s">
        <v>80</v>
      </c>
      <c r="BA19" s="2">
        <v>0</v>
      </c>
      <c r="BB19" s="2">
        <v>0</v>
      </c>
      <c r="BC19" s="2" t="s">
        <v>80</v>
      </c>
      <c r="BD19" s="2">
        <v>0</v>
      </c>
      <c r="BE19" s="2">
        <v>0</v>
      </c>
      <c r="BF19" s="2" t="s">
        <v>80</v>
      </c>
      <c r="BG19" s="2">
        <v>0</v>
      </c>
      <c r="BH19" s="2">
        <v>0</v>
      </c>
      <c r="BI19" s="2" t="s">
        <v>80</v>
      </c>
      <c r="BJ19" s="2">
        <v>0</v>
      </c>
      <c r="BK19" s="2">
        <v>0</v>
      </c>
      <c r="BL19" s="2" t="s">
        <v>80</v>
      </c>
      <c r="BM19" s="2">
        <v>0</v>
      </c>
      <c r="BN19" s="2">
        <v>0</v>
      </c>
      <c r="BO19" s="2" t="s">
        <v>80</v>
      </c>
      <c r="BP19" s="2">
        <v>0</v>
      </c>
      <c r="BQ19" s="2">
        <v>0</v>
      </c>
      <c r="BR19" s="2" t="s">
        <v>80</v>
      </c>
      <c r="BS19" s="2">
        <v>0</v>
      </c>
      <c r="BT19" s="2">
        <v>0</v>
      </c>
      <c r="BU19" s="2" t="s">
        <v>80</v>
      </c>
      <c r="BV19" s="2">
        <v>0</v>
      </c>
      <c r="BW19" s="2">
        <v>0</v>
      </c>
      <c r="BX19" s="2" t="s">
        <v>80</v>
      </c>
      <c r="BY19" s="2">
        <v>0</v>
      </c>
      <c r="BZ19" s="2">
        <v>0</v>
      </c>
      <c r="CA19" s="2" t="s">
        <v>80</v>
      </c>
      <c r="CB19" s="2">
        <v>0</v>
      </c>
      <c r="CC19" s="2">
        <v>0</v>
      </c>
      <c r="CD19" s="2" t="s">
        <v>80</v>
      </c>
      <c r="CE19" s="2">
        <v>0</v>
      </c>
      <c r="CF19" s="2">
        <v>0</v>
      </c>
      <c r="CG19" s="68"/>
      <c r="CH19" s="68"/>
      <c r="CI19" s="68"/>
      <c r="CJ19" s="68"/>
      <c r="CK19" s="6" t="s">
        <v>80</v>
      </c>
      <c r="CL19" s="6" t="s">
        <v>80</v>
      </c>
      <c r="CM19" s="6" t="s">
        <v>80</v>
      </c>
      <c r="CN19" s="6">
        <v>0</v>
      </c>
      <c r="CO19" s="6">
        <v>0</v>
      </c>
      <c r="CP19" s="6" t="s">
        <v>80</v>
      </c>
      <c r="CQ19" s="6">
        <v>0</v>
      </c>
      <c r="CR19" s="6">
        <v>0</v>
      </c>
      <c r="CS19" s="6" t="s">
        <v>80</v>
      </c>
      <c r="CT19" s="6">
        <v>0</v>
      </c>
      <c r="CU19" s="6">
        <v>0</v>
      </c>
      <c r="CV19" s="6" t="s">
        <v>80</v>
      </c>
      <c r="CW19" s="6">
        <v>0</v>
      </c>
      <c r="CX19" s="6">
        <v>0</v>
      </c>
      <c r="CY19" s="6" t="s">
        <v>80</v>
      </c>
      <c r="CZ19" s="6">
        <v>0</v>
      </c>
      <c r="DA19" s="6">
        <v>0</v>
      </c>
      <c r="DB19" s="6" t="s">
        <v>80</v>
      </c>
      <c r="DC19" s="6">
        <v>0</v>
      </c>
      <c r="DD19" s="6">
        <v>0</v>
      </c>
      <c r="DE19" s="6" t="s">
        <v>80</v>
      </c>
      <c r="DF19" s="6">
        <v>0</v>
      </c>
      <c r="DG19" s="6">
        <v>0</v>
      </c>
      <c r="DH19" s="6" t="s">
        <v>80</v>
      </c>
      <c r="DI19" s="6">
        <v>0</v>
      </c>
      <c r="DJ19" s="6">
        <v>0</v>
      </c>
      <c r="DK19" s="6" t="s">
        <v>80</v>
      </c>
      <c r="DL19" s="6">
        <v>0</v>
      </c>
      <c r="DM19" s="6">
        <v>0</v>
      </c>
      <c r="DN19" s="6" t="s">
        <v>80</v>
      </c>
      <c r="DO19" s="6">
        <v>0</v>
      </c>
      <c r="DP19" s="6">
        <v>0</v>
      </c>
      <c r="DQ19" s="6" t="s">
        <v>80</v>
      </c>
      <c r="DR19" s="6">
        <v>0</v>
      </c>
      <c r="DS19" s="6">
        <v>0</v>
      </c>
      <c r="DT19" s="6" t="s">
        <v>80</v>
      </c>
      <c r="DU19" s="6">
        <v>0</v>
      </c>
      <c r="DV19" s="6">
        <v>0</v>
      </c>
      <c r="DW19" s="6" t="s">
        <v>80</v>
      </c>
      <c r="DX19" s="6">
        <v>0</v>
      </c>
      <c r="DY19" s="6">
        <v>0</v>
      </c>
      <c r="DZ19" s="6" t="s">
        <v>80</v>
      </c>
      <c r="EA19" s="6">
        <v>0</v>
      </c>
      <c r="EB19" s="6">
        <v>0</v>
      </c>
      <c r="EC19" s="6" t="s">
        <v>80</v>
      </c>
      <c r="ED19" s="6">
        <v>0</v>
      </c>
      <c r="EE19" s="6">
        <v>0</v>
      </c>
      <c r="EF19" s="6" t="s">
        <v>80</v>
      </c>
      <c r="EG19" s="6">
        <v>0</v>
      </c>
      <c r="EH19" s="6">
        <v>0</v>
      </c>
      <c r="EI19" s="6" t="s">
        <v>80</v>
      </c>
      <c r="EJ19" s="6">
        <v>0</v>
      </c>
      <c r="EK19" s="6">
        <v>0</v>
      </c>
      <c r="EL19" s="6" t="s">
        <v>80</v>
      </c>
      <c r="EM19" s="6">
        <v>0</v>
      </c>
      <c r="EN19" s="6">
        <v>0</v>
      </c>
      <c r="EO19" s="6" t="s">
        <v>80</v>
      </c>
      <c r="EP19" s="6">
        <v>0</v>
      </c>
      <c r="EQ19" s="6">
        <v>0</v>
      </c>
      <c r="ER19" s="6" t="s">
        <v>80</v>
      </c>
      <c r="ES19" s="6">
        <v>0</v>
      </c>
      <c r="ET19" s="6">
        <v>0</v>
      </c>
      <c r="EU19" s="6" t="s">
        <v>80</v>
      </c>
      <c r="EV19" s="6">
        <v>0</v>
      </c>
      <c r="EW19" s="6">
        <v>0</v>
      </c>
      <c r="EX19" s="6" t="s">
        <v>80</v>
      </c>
      <c r="EY19" s="6">
        <v>0</v>
      </c>
      <c r="EZ19" s="6">
        <v>0</v>
      </c>
      <c r="FA19" s="6" t="s">
        <v>80</v>
      </c>
      <c r="FB19" s="6">
        <v>0</v>
      </c>
      <c r="FC19" s="6">
        <v>0</v>
      </c>
      <c r="FD19" s="6" t="s">
        <v>80</v>
      </c>
      <c r="FE19" s="6">
        <v>0</v>
      </c>
      <c r="FF19" s="6">
        <v>0</v>
      </c>
      <c r="FG19" s="6" t="s">
        <v>80</v>
      </c>
      <c r="FH19" s="6">
        <v>0</v>
      </c>
      <c r="FI19" s="6">
        <v>0</v>
      </c>
      <c r="FJ19" s="6" t="s">
        <v>80</v>
      </c>
      <c r="FK19" s="6">
        <v>0</v>
      </c>
      <c r="FL19" s="6">
        <v>0</v>
      </c>
      <c r="FM19" s="6" t="s">
        <v>80</v>
      </c>
      <c r="FN19" s="6">
        <v>0</v>
      </c>
      <c r="FO19" s="6">
        <v>0</v>
      </c>
      <c r="FR19" s="163" t="s">
        <v>80</v>
      </c>
      <c r="FS19" s="163" t="s">
        <v>80</v>
      </c>
      <c r="FT19" s="163" t="s">
        <v>80</v>
      </c>
      <c r="FU19" s="163">
        <v>0</v>
      </c>
      <c r="FV19" s="163">
        <v>0</v>
      </c>
      <c r="FW19" s="163" t="s">
        <v>80</v>
      </c>
      <c r="FX19" s="163">
        <v>0</v>
      </c>
      <c r="FY19" s="163">
        <v>0</v>
      </c>
      <c r="FZ19" s="163" t="s">
        <v>80</v>
      </c>
      <c r="GA19" s="163">
        <v>0</v>
      </c>
      <c r="GB19" s="163">
        <v>0</v>
      </c>
      <c r="GC19" s="163" t="s">
        <v>80</v>
      </c>
      <c r="GD19" s="163">
        <v>0</v>
      </c>
      <c r="GE19" s="163">
        <v>0</v>
      </c>
      <c r="GF19" s="163" t="s">
        <v>80</v>
      </c>
      <c r="GG19" s="163">
        <v>0</v>
      </c>
      <c r="GH19" s="163">
        <v>0</v>
      </c>
      <c r="GI19" s="163" t="s">
        <v>80</v>
      </c>
      <c r="GJ19" s="163">
        <v>0</v>
      </c>
      <c r="GK19" s="163">
        <v>0</v>
      </c>
      <c r="GL19" s="163" t="s">
        <v>80</v>
      </c>
      <c r="GM19" s="163">
        <v>0</v>
      </c>
      <c r="GN19" s="163">
        <v>0</v>
      </c>
      <c r="GO19" s="163" t="s">
        <v>80</v>
      </c>
      <c r="GP19" s="163">
        <v>0</v>
      </c>
      <c r="GQ19" s="163">
        <v>0</v>
      </c>
      <c r="GR19" s="163" t="s">
        <v>80</v>
      </c>
      <c r="GS19" s="163">
        <v>0</v>
      </c>
      <c r="GT19" s="163">
        <v>0</v>
      </c>
      <c r="GU19" s="163" t="s">
        <v>80</v>
      </c>
      <c r="GV19" s="163">
        <v>0</v>
      </c>
      <c r="GW19" s="163">
        <v>0</v>
      </c>
      <c r="GX19" s="163" t="s">
        <v>80</v>
      </c>
      <c r="GY19" s="163">
        <v>0</v>
      </c>
      <c r="GZ19" s="163">
        <v>0</v>
      </c>
      <c r="HA19" s="163" t="s">
        <v>80</v>
      </c>
      <c r="HB19" s="163">
        <v>0</v>
      </c>
      <c r="HC19" s="163">
        <v>0</v>
      </c>
      <c r="HD19" s="163" t="s">
        <v>80</v>
      </c>
      <c r="HE19" s="163">
        <v>0</v>
      </c>
      <c r="HF19" s="163">
        <v>0</v>
      </c>
      <c r="HG19" s="163" t="s">
        <v>80</v>
      </c>
      <c r="HH19" s="163">
        <v>0</v>
      </c>
      <c r="HI19" s="163">
        <v>0</v>
      </c>
      <c r="HJ19" s="163" t="s">
        <v>80</v>
      </c>
      <c r="HK19" s="163">
        <v>0</v>
      </c>
      <c r="HL19" s="163">
        <v>0</v>
      </c>
      <c r="HM19" s="163" t="s">
        <v>80</v>
      </c>
      <c r="HN19" s="163">
        <v>0</v>
      </c>
      <c r="HO19" s="163">
        <v>0</v>
      </c>
      <c r="HP19" s="163" t="s">
        <v>80</v>
      </c>
      <c r="HQ19" s="163">
        <v>0</v>
      </c>
      <c r="HR19" s="163">
        <v>0</v>
      </c>
      <c r="HS19" s="163" t="s">
        <v>80</v>
      </c>
      <c r="HT19" s="163">
        <v>0</v>
      </c>
      <c r="HU19" s="163">
        <v>0</v>
      </c>
      <c r="HV19" s="163" t="s">
        <v>80</v>
      </c>
      <c r="HW19" s="163">
        <v>0</v>
      </c>
      <c r="HX19" s="163">
        <v>0</v>
      </c>
      <c r="HY19" s="163" t="s">
        <v>80</v>
      </c>
      <c r="HZ19" s="163">
        <v>0</v>
      </c>
      <c r="IA19" s="163">
        <v>0</v>
      </c>
      <c r="IB19" s="163" t="s">
        <v>80</v>
      </c>
      <c r="IC19" s="163">
        <v>0</v>
      </c>
      <c r="ID19" s="163">
        <v>0</v>
      </c>
      <c r="IE19" s="163" t="s">
        <v>80</v>
      </c>
      <c r="IF19" s="163">
        <v>0</v>
      </c>
      <c r="IG19" s="163">
        <v>0</v>
      </c>
      <c r="IH19" s="163" t="s">
        <v>80</v>
      </c>
      <c r="II19" s="163">
        <v>0</v>
      </c>
      <c r="IJ19" s="163">
        <v>0</v>
      </c>
      <c r="IK19" s="163" t="s">
        <v>80</v>
      </c>
      <c r="IL19" s="163">
        <v>0</v>
      </c>
      <c r="IM19" s="163">
        <v>0</v>
      </c>
      <c r="IN19" s="163" t="s">
        <v>80</v>
      </c>
      <c r="IO19" s="163">
        <v>0</v>
      </c>
      <c r="IP19" s="163">
        <v>0</v>
      </c>
      <c r="IQ19" s="163" t="s">
        <v>80</v>
      </c>
      <c r="IR19" s="163">
        <v>0</v>
      </c>
      <c r="IS19" s="163">
        <v>0</v>
      </c>
      <c r="IT19" s="163" t="s">
        <v>80</v>
      </c>
      <c r="IU19" s="163">
        <v>0</v>
      </c>
      <c r="IV19" s="163">
        <v>0</v>
      </c>
    </row>
    <row r="20" spans="1:256">
      <c r="A20" s="2"/>
      <c r="B20" s="2" t="s">
        <v>508</v>
      </c>
      <c r="C20" s="2" t="s">
        <v>263</v>
      </c>
      <c r="D20" s="2" t="s">
        <v>80</v>
      </c>
      <c r="E20" s="2">
        <v>0</v>
      </c>
      <c r="F20" s="2">
        <v>0</v>
      </c>
      <c r="G20" s="2" t="s">
        <v>80</v>
      </c>
      <c r="H20" s="2">
        <v>0</v>
      </c>
      <c r="I20" s="2">
        <v>0</v>
      </c>
      <c r="J20" s="2" t="s">
        <v>80</v>
      </c>
      <c r="K20" s="2">
        <v>0</v>
      </c>
      <c r="L20" s="2">
        <v>0</v>
      </c>
      <c r="M20" s="2" t="s">
        <v>80</v>
      </c>
      <c r="N20" s="2">
        <v>0</v>
      </c>
      <c r="O20" s="2">
        <v>0</v>
      </c>
      <c r="P20" s="2" t="s">
        <v>80</v>
      </c>
      <c r="Q20" s="2">
        <v>0</v>
      </c>
      <c r="R20" s="2">
        <v>0</v>
      </c>
      <c r="S20" s="2" t="s">
        <v>80</v>
      </c>
      <c r="T20" s="2">
        <v>0</v>
      </c>
      <c r="U20" s="2">
        <v>0</v>
      </c>
      <c r="V20" s="2" t="s">
        <v>80</v>
      </c>
      <c r="W20" s="2">
        <v>0</v>
      </c>
      <c r="X20" s="2">
        <v>0</v>
      </c>
      <c r="Y20" s="2" t="s">
        <v>80</v>
      </c>
      <c r="Z20" s="2">
        <v>0</v>
      </c>
      <c r="AA20" s="2">
        <v>0</v>
      </c>
      <c r="AB20" s="2" t="s">
        <v>80</v>
      </c>
      <c r="AC20" s="2">
        <v>0</v>
      </c>
      <c r="AD20" s="2">
        <v>0</v>
      </c>
      <c r="AE20" s="2" t="s">
        <v>80</v>
      </c>
      <c r="AF20" s="2">
        <v>0</v>
      </c>
      <c r="AG20" s="2">
        <v>0</v>
      </c>
      <c r="AH20" s="2" t="s">
        <v>80</v>
      </c>
      <c r="AI20" s="2">
        <v>0</v>
      </c>
      <c r="AJ20" s="2">
        <v>0</v>
      </c>
      <c r="AK20" s="2" t="s">
        <v>80</v>
      </c>
      <c r="AL20" s="2">
        <v>0</v>
      </c>
      <c r="AM20" s="2">
        <v>0</v>
      </c>
      <c r="AN20" s="2" t="s">
        <v>80</v>
      </c>
      <c r="AO20" s="2">
        <v>0</v>
      </c>
      <c r="AP20" s="2">
        <v>0</v>
      </c>
      <c r="AQ20" s="2" t="s">
        <v>80</v>
      </c>
      <c r="AR20" s="2">
        <v>0</v>
      </c>
      <c r="AS20" s="2">
        <v>0</v>
      </c>
      <c r="AT20" s="2" t="s">
        <v>80</v>
      </c>
      <c r="AU20" s="2">
        <v>0</v>
      </c>
      <c r="AV20" s="2">
        <v>0</v>
      </c>
      <c r="AW20" s="2" t="s">
        <v>80</v>
      </c>
      <c r="AX20" s="2">
        <v>0</v>
      </c>
      <c r="AY20" s="2">
        <v>0</v>
      </c>
      <c r="AZ20" s="2" t="s">
        <v>80</v>
      </c>
      <c r="BA20" s="2">
        <v>0</v>
      </c>
      <c r="BB20" s="2">
        <v>0</v>
      </c>
      <c r="BC20" s="2" t="s">
        <v>80</v>
      </c>
      <c r="BD20" s="2">
        <v>0</v>
      </c>
      <c r="BE20" s="2">
        <v>0</v>
      </c>
      <c r="BF20" s="2" t="s">
        <v>80</v>
      </c>
      <c r="BG20" s="2">
        <v>0</v>
      </c>
      <c r="BH20" s="2">
        <v>0</v>
      </c>
      <c r="BI20" s="2" t="s">
        <v>80</v>
      </c>
      <c r="BJ20" s="2">
        <v>0</v>
      </c>
      <c r="BK20" s="2">
        <v>0</v>
      </c>
      <c r="BL20" s="2" t="s">
        <v>80</v>
      </c>
      <c r="BM20" s="2">
        <v>0</v>
      </c>
      <c r="BN20" s="2">
        <v>0</v>
      </c>
      <c r="BO20" s="2" t="s">
        <v>80</v>
      </c>
      <c r="BP20" s="2">
        <v>0</v>
      </c>
      <c r="BQ20" s="2">
        <v>0</v>
      </c>
      <c r="BR20" s="2" t="s">
        <v>80</v>
      </c>
      <c r="BS20" s="2">
        <v>0</v>
      </c>
      <c r="BT20" s="2">
        <v>0</v>
      </c>
      <c r="BU20" s="2" t="s">
        <v>80</v>
      </c>
      <c r="BV20" s="2">
        <v>0</v>
      </c>
      <c r="BW20" s="2">
        <v>0</v>
      </c>
      <c r="BX20" s="2" t="s">
        <v>80</v>
      </c>
      <c r="BY20" s="2">
        <v>0</v>
      </c>
      <c r="BZ20" s="2">
        <v>0</v>
      </c>
      <c r="CA20" s="2" t="s">
        <v>80</v>
      </c>
      <c r="CB20" s="2">
        <v>0</v>
      </c>
      <c r="CC20" s="2">
        <v>0</v>
      </c>
      <c r="CD20" s="2" t="s">
        <v>80</v>
      </c>
      <c r="CE20" s="2">
        <v>0</v>
      </c>
      <c r="CF20" s="2">
        <v>0</v>
      </c>
      <c r="CG20" s="68"/>
      <c r="CH20" s="68"/>
      <c r="CI20" s="68"/>
      <c r="CJ20" s="68"/>
      <c r="CK20" s="6" t="s">
        <v>80</v>
      </c>
      <c r="CL20" s="6" t="s">
        <v>80</v>
      </c>
      <c r="CM20" s="6" t="s">
        <v>80</v>
      </c>
      <c r="CN20" s="6">
        <v>0</v>
      </c>
      <c r="CO20" s="6">
        <v>0</v>
      </c>
      <c r="CP20" s="6" t="s">
        <v>80</v>
      </c>
      <c r="CQ20" s="6">
        <v>0</v>
      </c>
      <c r="CR20" s="6">
        <v>0</v>
      </c>
      <c r="CS20" s="6" t="s">
        <v>80</v>
      </c>
      <c r="CT20" s="6">
        <v>0</v>
      </c>
      <c r="CU20" s="6">
        <v>0</v>
      </c>
      <c r="CV20" s="6" t="s">
        <v>80</v>
      </c>
      <c r="CW20" s="6">
        <v>0</v>
      </c>
      <c r="CX20" s="6">
        <v>0</v>
      </c>
      <c r="CY20" s="6" t="s">
        <v>80</v>
      </c>
      <c r="CZ20" s="6">
        <v>0</v>
      </c>
      <c r="DA20" s="6">
        <v>0</v>
      </c>
      <c r="DB20" s="6" t="s">
        <v>80</v>
      </c>
      <c r="DC20" s="6">
        <v>0</v>
      </c>
      <c r="DD20" s="6">
        <v>0</v>
      </c>
      <c r="DE20" s="6" t="s">
        <v>80</v>
      </c>
      <c r="DF20" s="6">
        <v>0</v>
      </c>
      <c r="DG20" s="6">
        <v>0</v>
      </c>
      <c r="DH20" s="6" t="s">
        <v>80</v>
      </c>
      <c r="DI20" s="6">
        <v>0</v>
      </c>
      <c r="DJ20" s="6">
        <v>0</v>
      </c>
      <c r="DK20" s="6" t="s">
        <v>80</v>
      </c>
      <c r="DL20" s="6">
        <v>0</v>
      </c>
      <c r="DM20" s="6">
        <v>0</v>
      </c>
      <c r="DN20" s="6" t="s">
        <v>80</v>
      </c>
      <c r="DO20" s="6">
        <v>0</v>
      </c>
      <c r="DP20" s="6">
        <v>0</v>
      </c>
      <c r="DQ20" s="6" t="s">
        <v>80</v>
      </c>
      <c r="DR20" s="6">
        <v>0</v>
      </c>
      <c r="DS20" s="6">
        <v>0</v>
      </c>
      <c r="DT20" s="6" t="s">
        <v>80</v>
      </c>
      <c r="DU20" s="6">
        <v>0</v>
      </c>
      <c r="DV20" s="6">
        <v>0</v>
      </c>
      <c r="DW20" s="6" t="s">
        <v>80</v>
      </c>
      <c r="DX20" s="6">
        <v>0</v>
      </c>
      <c r="DY20" s="6">
        <v>0</v>
      </c>
      <c r="DZ20" s="6" t="s">
        <v>80</v>
      </c>
      <c r="EA20" s="6">
        <v>0</v>
      </c>
      <c r="EB20" s="6">
        <v>0</v>
      </c>
      <c r="EC20" s="6" t="s">
        <v>80</v>
      </c>
      <c r="ED20" s="6">
        <v>0</v>
      </c>
      <c r="EE20" s="6">
        <v>0</v>
      </c>
      <c r="EF20" s="6" t="s">
        <v>80</v>
      </c>
      <c r="EG20" s="6">
        <v>0</v>
      </c>
      <c r="EH20" s="6">
        <v>0</v>
      </c>
      <c r="EI20" s="6" t="s">
        <v>80</v>
      </c>
      <c r="EJ20" s="6">
        <v>0</v>
      </c>
      <c r="EK20" s="6">
        <v>0</v>
      </c>
      <c r="EL20" s="6" t="s">
        <v>80</v>
      </c>
      <c r="EM20" s="6">
        <v>0</v>
      </c>
      <c r="EN20" s="6">
        <v>0</v>
      </c>
      <c r="EO20" s="6" t="s">
        <v>80</v>
      </c>
      <c r="EP20" s="6">
        <v>0</v>
      </c>
      <c r="EQ20" s="6">
        <v>0</v>
      </c>
      <c r="ER20" s="6" t="s">
        <v>80</v>
      </c>
      <c r="ES20" s="6">
        <v>0</v>
      </c>
      <c r="ET20" s="6">
        <v>0</v>
      </c>
      <c r="EU20" s="6" t="s">
        <v>80</v>
      </c>
      <c r="EV20" s="6">
        <v>0</v>
      </c>
      <c r="EW20" s="6">
        <v>0</v>
      </c>
      <c r="EX20" s="6" t="s">
        <v>80</v>
      </c>
      <c r="EY20" s="6">
        <v>0</v>
      </c>
      <c r="EZ20" s="6">
        <v>0</v>
      </c>
      <c r="FA20" s="6" t="s">
        <v>80</v>
      </c>
      <c r="FB20" s="6">
        <v>0</v>
      </c>
      <c r="FC20" s="6">
        <v>0</v>
      </c>
      <c r="FD20" s="6" t="s">
        <v>80</v>
      </c>
      <c r="FE20" s="6">
        <v>0</v>
      </c>
      <c r="FF20" s="6">
        <v>0</v>
      </c>
      <c r="FG20" s="6" t="s">
        <v>80</v>
      </c>
      <c r="FH20" s="6">
        <v>0</v>
      </c>
      <c r="FI20" s="6">
        <v>0</v>
      </c>
      <c r="FJ20" s="6" t="s">
        <v>80</v>
      </c>
      <c r="FK20" s="6">
        <v>0</v>
      </c>
      <c r="FL20" s="6">
        <v>0</v>
      </c>
      <c r="FM20" s="6" t="s">
        <v>80</v>
      </c>
      <c r="FN20" s="6">
        <v>0</v>
      </c>
      <c r="FO20" s="6">
        <v>0</v>
      </c>
      <c r="FR20" s="163" t="s">
        <v>80</v>
      </c>
      <c r="FS20" s="163" t="s">
        <v>80</v>
      </c>
      <c r="FT20" s="163" t="s">
        <v>80</v>
      </c>
      <c r="FU20" s="163">
        <v>0</v>
      </c>
      <c r="FV20" s="163">
        <v>0</v>
      </c>
      <c r="FW20" s="163" t="s">
        <v>80</v>
      </c>
      <c r="FX20" s="163">
        <v>0</v>
      </c>
      <c r="FY20" s="163">
        <v>0</v>
      </c>
      <c r="FZ20" s="163" t="s">
        <v>80</v>
      </c>
      <c r="GA20" s="163">
        <v>0</v>
      </c>
      <c r="GB20" s="163">
        <v>0</v>
      </c>
      <c r="GC20" s="163" t="s">
        <v>80</v>
      </c>
      <c r="GD20" s="163">
        <v>0</v>
      </c>
      <c r="GE20" s="163">
        <v>0</v>
      </c>
      <c r="GF20" s="163" t="s">
        <v>80</v>
      </c>
      <c r="GG20" s="163">
        <v>0</v>
      </c>
      <c r="GH20" s="163">
        <v>0</v>
      </c>
      <c r="GI20" s="163" t="s">
        <v>80</v>
      </c>
      <c r="GJ20" s="163">
        <v>0</v>
      </c>
      <c r="GK20" s="163">
        <v>0</v>
      </c>
      <c r="GL20" s="163" t="s">
        <v>80</v>
      </c>
      <c r="GM20" s="163">
        <v>0</v>
      </c>
      <c r="GN20" s="163">
        <v>0</v>
      </c>
      <c r="GO20" s="163" t="s">
        <v>80</v>
      </c>
      <c r="GP20" s="163">
        <v>0</v>
      </c>
      <c r="GQ20" s="163">
        <v>0</v>
      </c>
      <c r="GR20" s="163" t="s">
        <v>80</v>
      </c>
      <c r="GS20" s="163">
        <v>0</v>
      </c>
      <c r="GT20" s="163">
        <v>0</v>
      </c>
      <c r="GU20" s="163" t="s">
        <v>80</v>
      </c>
      <c r="GV20" s="163">
        <v>0</v>
      </c>
      <c r="GW20" s="163">
        <v>0</v>
      </c>
      <c r="GX20" s="163" t="s">
        <v>80</v>
      </c>
      <c r="GY20" s="163">
        <v>0</v>
      </c>
      <c r="GZ20" s="163">
        <v>0</v>
      </c>
      <c r="HA20" s="163" t="s">
        <v>80</v>
      </c>
      <c r="HB20" s="163">
        <v>0</v>
      </c>
      <c r="HC20" s="163">
        <v>0</v>
      </c>
      <c r="HD20" s="163" t="s">
        <v>80</v>
      </c>
      <c r="HE20" s="163">
        <v>0</v>
      </c>
      <c r="HF20" s="163">
        <v>0</v>
      </c>
      <c r="HG20" s="163" t="s">
        <v>80</v>
      </c>
      <c r="HH20" s="163">
        <v>0</v>
      </c>
      <c r="HI20" s="163">
        <v>0</v>
      </c>
      <c r="HJ20" s="163" t="s">
        <v>80</v>
      </c>
      <c r="HK20" s="163">
        <v>0</v>
      </c>
      <c r="HL20" s="163">
        <v>0</v>
      </c>
      <c r="HM20" s="163" t="s">
        <v>80</v>
      </c>
      <c r="HN20" s="163">
        <v>0</v>
      </c>
      <c r="HO20" s="163">
        <v>0</v>
      </c>
      <c r="HP20" s="163" t="s">
        <v>80</v>
      </c>
      <c r="HQ20" s="163">
        <v>0</v>
      </c>
      <c r="HR20" s="163">
        <v>0</v>
      </c>
      <c r="HS20" s="163" t="s">
        <v>80</v>
      </c>
      <c r="HT20" s="163">
        <v>0</v>
      </c>
      <c r="HU20" s="163">
        <v>0</v>
      </c>
      <c r="HV20" s="163" t="s">
        <v>80</v>
      </c>
      <c r="HW20" s="163">
        <v>0</v>
      </c>
      <c r="HX20" s="163">
        <v>0</v>
      </c>
      <c r="HY20" s="163" t="s">
        <v>80</v>
      </c>
      <c r="HZ20" s="163">
        <v>0</v>
      </c>
      <c r="IA20" s="163">
        <v>0</v>
      </c>
      <c r="IB20" s="163" t="s">
        <v>80</v>
      </c>
      <c r="IC20" s="163">
        <v>0</v>
      </c>
      <c r="ID20" s="163">
        <v>0</v>
      </c>
      <c r="IE20" s="163" t="s">
        <v>80</v>
      </c>
      <c r="IF20" s="163">
        <v>0</v>
      </c>
      <c r="IG20" s="163">
        <v>0</v>
      </c>
      <c r="IH20" s="163" t="s">
        <v>80</v>
      </c>
      <c r="II20" s="163">
        <v>0</v>
      </c>
      <c r="IJ20" s="163">
        <v>0</v>
      </c>
      <c r="IK20" s="163" t="s">
        <v>80</v>
      </c>
      <c r="IL20" s="163">
        <v>0</v>
      </c>
      <c r="IM20" s="163">
        <v>0</v>
      </c>
      <c r="IN20" s="163" t="s">
        <v>80</v>
      </c>
      <c r="IO20" s="163">
        <v>0</v>
      </c>
      <c r="IP20" s="163">
        <v>0</v>
      </c>
      <c r="IQ20" s="163" t="s">
        <v>80</v>
      </c>
      <c r="IR20" s="163">
        <v>0</v>
      </c>
      <c r="IS20" s="163">
        <v>0</v>
      </c>
      <c r="IT20" s="163" t="s">
        <v>80</v>
      </c>
      <c r="IU20" s="163">
        <v>0</v>
      </c>
      <c r="IV20" s="163">
        <v>0</v>
      </c>
    </row>
    <row r="21" spans="1:256">
      <c r="A21" s="2"/>
      <c r="B21" s="2" t="s">
        <v>1580</v>
      </c>
      <c r="C21" s="2" t="s">
        <v>1581</v>
      </c>
      <c r="D21" s="2" t="s">
        <v>80</v>
      </c>
      <c r="E21" s="2">
        <v>0</v>
      </c>
      <c r="F21" s="2">
        <v>0</v>
      </c>
      <c r="G21" s="2" t="s">
        <v>80</v>
      </c>
      <c r="H21" s="2">
        <v>0</v>
      </c>
      <c r="I21" s="2">
        <v>0</v>
      </c>
      <c r="J21" s="2" t="s">
        <v>80</v>
      </c>
      <c r="K21" s="2">
        <v>0</v>
      </c>
      <c r="L21" s="2">
        <v>0</v>
      </c>
      <c r="M21" s="2" t="s">
        <v>80</v>
      </c>
      <c r="N21" s="2">
        <v>0</v>
      </c>
      <c r="O21" s="2">
        <v>0</v>
      </c>
      <c r="P21" s="2" t="s">
        <v>80</v>
      </c>
      <c r="Q21" s="2">
        <v>0</v>
      </c>
      <c r="R21" s="2">
        <v>0</v>
      </c>
      <c r="S21" s="2" t="s">
        <v>80</v>
      </c>
      <c r="T21" s="2">
        <v>0</v>
      </c>
      <c r="U21" s="2">
        <v>0</v>
      </c>
      <c r="V21" s="2" t="s">
        <v>80</v>
      </c>
      <c r="W21" s="2">
        <v>0</v>
      </c>
      <c r="X21" s="2">
        <v>0</v>
      </c>
      <c r="Y21" s="2" t="s">
        <v>80</v>
      </c>
      <c r="Z21" s="2">
        <v>0</v>
      </c>
      <c r="AA21" s="2">
        <v>0</v>
      </c>
      <c r="AB21" s="2" t="s">
        <v>80</v>
      </c>
      <c r="AC21" s="2">
        <v>0</v>
      </c>
      <c r="AD21" s="2">
        <v>0</v>
      </c>
      <c r="AE21" s="2" t="s">
        <v>80</v>
      </c>
      <c r="AF21" s="2">
        <v>0</v>
      </c>
      <c r="AG21" s="2">
        <v>0</v>
      </c>
      <c r="AH21" s="2" t="s">
        <v>80</v>
      </c>
      <c r="AI21" s="2">
        <v>0</v>
      </c>
      <c r="AJ21" s="2">
        <v>0</v>
      </c>
      <c r="AK21" s="2" t="s">
        <v>80</v>
      </c>
      <c r="AL21" s="2">
        <v>0</v>
      </c>
      <c r="AM21" s="2">
        <v>0</v>
      </c>
      <c r="AN21" s="2" t="s">
        <v>80</v>
      </c>
      <c r="AO21" s="2">
        <v>0</v>
      </c>
      <c r="AP21" s="2">
        <v>0</v>
      </c>
      <c r="AQ21" s="2" t="s">
        <v>80</v>
      </c>
      <c r="AR21" s="2">
        <v>0</v>
      </c>
      <c r="AS21" s="2">
        <v>0</v>
      </c>
      <c r="AT21" s="2" t="s">
        <v>80</v>
      </c>
      <c r="AU21" s="2">
        <v>0</v>
      </c>
      <c r="AV21" s="2">
        <v>0</v>
      </c>
      <c r="AW21" s="2" t="s">
        <v>80</v>
      </c>
      <c r="AX21" s="2">
        <v>0</v>
      </c>
      <c r="AY21" s="2">
        <v>0</v>
      </c>
      <c r="AZ21" s="2" t="s">
        <v>80</v>
      </c>
      <c r="BA21" s="2">
        <v>0</v>
      </c>
      <c r="BB21" s="2">
        <v>0</v>
      </c>
      <c r="BC21" s="2" t="s">
        <v>80</v>
      </c>
      <c r="BD21" s="2">
        <v>0</v>
      </c>
      <c r="BE21" s="2">
        <v>0</v>
      </c>
      <c r="BF21" s="2" t="s">
        <v>80</v>
      </c>
      <c r="BG21" s="2">
        <v>0</v>
      </c>
      <c r="BH21" s="2">
        <v>0</v>
      </c>
      <c r="BI21" s="2" t="s">
        <v>80</v>
      </c>
      <c r="BJ21" s="2">
        <v>0</v>
      </c>
      <c r="BK21" s="2">
        <v>0</v>
      </c>
      <c r="BL21" s="2" t="s">
        <v>80</v>
      </c>
      <c r="BM21" s="2">
        <v>0</v>
      </c>
      <c r="BN21" s="2">
        <v>0</v>
      </c>
      <c r="BO21" s="2" t="s">
        <v>80</v>
      </c>
      <c r="BP21" s="2">
        <v>0</v>
      </c>
      <c r="BQ21" s="2">
        <v>0</v>
      </c>
      <c r="BR21" s="2" t="s">
        <v>80</v>
      </c>
      <c r="BS21" s="2">
        <v>0</v>
      </c>
      <c r="BT21" s="2">
        <v>0</v>
      </c>
      <c r="BU21" s="2" t="s">
        <v>80</v>
      </c>
      <c r="BV21" s="2">
        <v>0</v>
      </c>
      <c r="BW21" s="2">
        <v>0</v>
      </c>
      <c r="BX21" s="2" t="s">
        <v>80</v>
      </c>
      <c r="BY21" s="2">
        <v>0</v>
      </c>
      <c r="BZ21" s="2">
        <v>0</v>
      </c>
      <c r="CA21" s="2" t="s">
        <v>80</v>
      </c>
      <c r="CB21" s="2">
        <v>0</v>
      </c>
      <c r="CC21" s="2">
        <v>0</v>
      </c>
      <c r="CD21" s="2" t="s">
        <v>80</v>
      </c>
      <c r="CE21" s="2">
        <v>0</v>
      </c>
      <c r="CF21" s="2">
        <v>0</v>
      </c>
      <c r="CG21" s="68"/>
      <c r="CH21" s="68"/>
      <c r="CI21" s="68"/>
      <c r="CJ21" s="68"/>
      <c r="CK21" s="6" t="s">
        <v>80</v>
      </c>
      <c r="CL21" s="6" t="s">
        <v>80</v>
      </c>
      <c r="CM21" s="6" t="s">
        <v>80</v>
      </c>
      <c r="CN21" s="6">
        <v>0</v>
      </c>
      <c r="CO21" s="6">
        <v>0</v>
      </c>
      <c r="CP21" s="6" t="s">
        <v>80</v>
      </c>
      <c r="CQ21" s="6">
        <v>0</v>
      </c>
      <c r="CR21" s="6">
        <v>0</v>
      </c>
      <c r="CS21" s="6" t="s">
        <v>80</v>
      </c>
      <c r="CT21" s="6">
        <v>0</v>
      </c>
      <c r="CU21" s="6">
        <v>0</v>
      </c>
      <c r="CV21" s="6" t="s">
        <v>80</v>
      </c>
      <c r="CW21" s="6">
        <v>0</v>
      </c>
      <c r="CX21" s="6">
        <v>0</v>
      </c>
      <c r="CY21" s="6" t="s">
        <v>80</v>
      </c>
      <c r="CZ21" s="6">
        <v>0</v>
      </c>
      <c r="DA21" s="6">
        <v>0</v>
      </c>
      <c r="DB21" s="6" t="s">
        <v>80</v>
      </c>
      <c r="DC21" s="6">
        <v>0</v>
      </c>
      <c r="DD21" s="6">
        <v>0</v>
      </c>
      <c r="DE21" s="6" t="s">
        <v>80</v>
      </c>
      <c r="DF21" s="6">
        <v>0</v>
      </c>
      <c r="DG21" s="6">
        <v>0</v>
      </c>
      <c r="DH21" s="6" t="s">
        <v>80</v>
      </c>
      <c r="DI21" s="6">
        <v>0</v>
      </c>
      <c r="DJ21" s="6">
        <v>0</v>
      </c>
      <c r="DK21" s="6" t="s">
        <v>80</v>
      </c>
      <c r="DL21" s="6">
        <v>0</v>
      </c>
      <c r="DM21" s="6">
        <v>0</v>
      </c>
      <c r="DN21" s="6" t="s">
        <v>80</v>
      </c>
      <c r="DO21" s="6">
        <v>0</v>
      </c>
      <c r="DP21" s="6">
        <v>0</v>
      </c>
      <c r="DQ21" s="6" t="s">
        <v>80</v>
      </c>
      <c r="DR21" s="6">
        <v>0</v>
      </c>
      <c r="DS21" s="6">
        <v>0</v>
      </c>
      <c r="DT21" s="6" t="s">
        <v>80</v>
      </c>
      <c r="DU21" s="6">
        <v>0</v>
      </c>
      <c r="DV21" s="6">
        <v>0</v>
      </c>
      <c r="DW21" s="6" t="s">
        <v>80</v>
      </c>
      <c r="DX21" s="6">
        <v>0</v>
      </c>
      <c r="DY21" s="6">
        <v>0</v>
      </c>
      <c r="DZ21" s="6" t="s">
        <v>80</v>
      </c>
      <c r="EA21" s="6">
        <v>0</v>
      </c>
      <c r="EB21" s="6">
        <v>0</v>
      </c>
      <c r="EC21" s="6" t="s">
        <v>80</v>
      </c>
      <c r="ED21" s="6">
        <v>0</v>
      </c>
      <c r="EE21" s="6">
        <v>0</v>
      </c>
      <c r="EF21" s="6" t="s">
        <v>80</v>
      </c>
      <c r="EG21" s="6">
        <v>0</v>
      </c>
      <c r="EH21" s="6">
        <v>0</v>
      </c>
      <c r="EI21" s="6" t="s">
        <v>80</v>
      </c>
      <c r="EJ21" s="6">
        <v>0</v>
      </c>
      <c r="EK21" s="6">
        <v>0</v>
      </c>
      <c r="EL21" s="6" t="s">
        <v>80</v>
      </c>
      <c r="EM21" s="6">
        <v>0</v>
      </c>
      <c r="EN21" s="6">
        <v>0</v>
      </c>
      <c r="EO21" s="6" t="s">
        <v>80</v>
      </c>
      <c r="EP21" s="6">
        <v>0</v>
      </c>
      <c r="EQ21" s="6">
        <v>0</v>
      </c>
      <c r="ER21" s="6" t="s">
        <v>80</v>
      </c>
      <c r="ES21" s="6">
        <v>0</v>
      </c>
      <c r="ET21" s="6">
        <v>0</v>
      </c>
      <c r="EU21" s="6" t="s">
        <v>80</v>
      </c>
      <c r="EV21" s="6">
        <v>0</v>
      </c>
      <c r="EW21" s="6">
        <v>0</v>
      </c>
      <c r="EX21" s="6" t="s">
        <v>80</v>
      </c>
      <c r="EY21" s="6">
        <v>0</v>
      </c>
      <c r="EZ21" s="6">
        <v>0</v>
      </c>
      <c r="FA21" s="6" t="s">
        <v>80</v>
      </c>
      <c r="FB21" s="6">
        <v>0</v>
      </c>
      <c r="FC21" s="6">
        <v>0</v>
      </c>
      <c r="FD21" s="6" t="s">
        <v>80</v>
      </c>
      <c r="FE21" s="6">
        <v>0</v>
      </c>
      <c r="FF21" s="6">
        <v>0</v>
      </c>
      <c r="FG21" s="6" t="s">
        <v>80</v>
      </c>
      <c r="FH21" s="6">
        <v>0</v>
      </c>
      <c r="FI21" s="6">
        <v>0</v>
      </c>
      <c r="FJ21" s="6" t="s">
        <v>80</v>
      </c>
      <c r="FK21" s="6">
        <v>0</v>
      </c>
      <c r="FL21" s="6">
        <v>0</v>
      </c>
      <c r="FM21" s="6" t="s">
        <v>80</v>
      </c>
      <c r="FN21" s="6">
        <v>0</v>
      </c>
      <c r="FO21" s="6">
        <v>0</v>
      </c>
      <c r="FR21" s="163" t="s">
        <v>80</v>
      </c>
      <c r="FS21" s="163" t="s">
        <v>80</v>
      </c>
      <c r="FT21" s="163" t="s">
        <v>80</v>
      </c>
      <c r="FU21" s="163">
        <v>0</v>
      </c>
      <c r="FV21" s="163">
        <v>0</v>
      </c>
      <c r="FW21" s="163" t="s">
        <v>80</v>
      </c>
      <c r="FX21" s="163">
        <v>0</v>
      </c>
      <c r="FY21" s="163">
        <v>0</v>
      </c>
      <c r="FZ21" s="163" t="s">
        <v>80</v>
      </c>
      <c r="GA21" s="163">
        <v>0</v>
      </c>
      <c r="GB21" s="163">
        <v>0</v>
      </c>
      <c r="GC21" s="163" t="s">
        <v>80</v>
      </c>
      <c r="GD21" s="163">
        <v>0</v>
      </c>
      <c r="GE21" s="163">
        <v>0</v>
      </c>
      <c r="GF21" s="163" t="s">
        <v>80</v>
      </c>
      <c r="GG21" s="163">
        <v>0</v>
      </c>
      <c r="GH21" s="163">
        <v>0</v>
      </c>
      <c r="GI21" s="163" t="s">
        <v>80</v>
      </c>
      <c r="GJ21" s="163">
        <v>0</v>
      </c>
      <c r="GK21" s="163">
        <v>0</v>
      </c>
      <c r="GL21" s="163" t="s">
        <v>80</v>
      </c>
      <c r="GM21" s="163">
        <v>0</v>
      </c>
      <c r="GN21" s="163">
        <v>0</v>
      </c>
      <c r="GO21" s="163" t="s">
        <v>80</v>
      </c>
      <c r="GP21" s="163">
        <v>0</v>
      </c>
      <c r="GQ21" s="163">
        <v>0</v>
      </c>
      <c r="GR21" s="163" t="s">
        <v>80</v>
      </c>
      <c r="GS21" s="163">
        <v>0</v>
      </c>
      <c r="GT21" s="163">
        <v>0</v>
      </c>
      <c r="GU21" s="163" t="s">
        <v>80</v>
      </c>
      <c r="GV21" s="163">
        <v>0</v>
      </c>
      <c r="GW21" s="163">
        <v>0</v>
      </c>
      <c r="GX21" s="163" t="s">
        <v>80</v>
      </c>
      <c r="GY21" s="163">
        <v>0</v>
      </c>
      <c r="GZ21" s="163">
        <v>0</v>
      </c>
      <c r="HA21" s="163" t="s">
        <v>80</v>
      </c>
      <c r="HB21" s="163">
        <v>0</v>
      </c>
      <c r="HC21" s="163">
        <v>0</v>
      </c>
      <c r="HD21" s="163" t="s">
        <v>80</v>
      </c>
      <c r="HE21" s="163">
        <v>0</v>
      </c>
      <c r="HF21" s="163">
        <v>0</v>
      </c>
      <c r="HG21" s="163" t="s">
        <v>80</v>
      </c>
      <c r="HH21" s="163">
        <v>0</v>
      </c>
      <c r="HI21" s="163">
        <v>0</v>
      </c>
      <c r="HJ21" s="163" t="s">
        <v>80</v>
      </c>
      <c r="HK21" s="163">
        <v>0</v>
      </c>
      <c r="HL21" s="163">
        <v>0</v>
      </c>
      <c r="HM21" s="163" t="s">
        <v>80</v>
      </c>
      <c r="HN21" s="163">
        <v>0</v>
      </c>
      <c r="HO21" s="163">
        <v>0</v>
      </c>
      <c r="HP21" s="163" t="s">
        <v>80</v>
      </c>
      <c r="HQ21" s="163">
        <v>0</v>
      </c>
      <c r="HR21" s="163">
        <v>0</v>
      </c>
      <c r="HS21" s="163" t="s">
        <v>80</v>
      </c>
      <c r="HT21" s="163">
        <v>0</v>
      </c>
      <c r="HU21" s="163">
        <v>0</v>
      </c>
      <c r="HV21" s="163" t="s">
        <v>80</v>
      </c>
      <c r="HW21" s="163">
        <v>0</v>
      </c>
      <c r="HX21" s="163">
        <v>0</v>
      </c>
      <c r="HY21" s="163" t="s">
        <v>80</v>
      </c>
      <c r="HZ21" s="163">
        <v>0</v>
      </c>
      <c r="IA21" s="163">
        <v>0</v>
      </c>
      <c r="IB21" s="163" t="s">
        <v>80</v>
      </c>
      <c r="IC21" s="163">
        <v>0</v>
      </c>
      <c r="ID21" s="163">
        <v>0</v>
      </c>
      <c r="IE21" s="163" t="s">
        <v>80</v>
      </c>
      <c r="IF21" s="163">
        <v>0</v>
      </c>
      <c r="IG21" s="163">
        <v>0</v>
      </c>
      <c r="IH21" s="163" t="s">
        <v>80</v>
      </c>
      <c r="II21" s="163">
        <v>0</v>
      </c>
      <c r="IJ21" s="163">
        <v>0</v>
      </c>
      <c r="IK21" s="163" t="s">
        <v>80</v>
      </c>
      <c r="IL21" s="163">
        <v>0</v>
      </c>
      <c r="IM21" s="163">
        <v>0</v>
      </c>
      <c r="IN21" s="163" t="s">
        <v>80</v>
      </c>
      <c r="IO21" s="163">
        <v>0</v>
      </c>
      <c r="IP21" s="163">
        <v>0</v>
      </c>
      <c r="IQ21" s="163" t="s">
        <v>80</v>
      </c>
      <c r="IR21" s="163">
        <v>0</v>
      </c>
      <c r="IS21" s="163">
        <v>0</v>
      </c>
      <c r="IT21" s="163" t="s">
        <v>80</v>
      </c>
      <c r="IU21" s="163">
        <v>0</v>
      </c>
      <c r="IV21" s="163">
        <v>0</v>
      </c>
    </row>
    <row r="22" spans="1:256">
      <c r="A22" s="2"/>
      <c r="B22" s="2" t="s">
        <v>479</v>
      </c>
      <c r="C22" s="2" t="s">
        <v>479</v>
      </c>
      <c r="D22" s="2" t="s">
        <v>80</v>
      </c>
      <c r="E22" s="2">
        <v>0</v>
      </c>
      <c r="F22" s="2">
        <v>0</v>
      </c>
      <c r="G22" s="2" t="s">
        <v>80</v>
      </c>
      <c r="H22" s="2">
        <v>0</v>
      </c>
      <c r="I22" s="2">
        <v>0</v>
      </c>
      <c r="J22" s="2" t="s">
        <v>80</v>
      </c>
      <c r="K22" s="2">
        <v>0</v>
      </c>
      <c r="L22" s="2">
        <v>0</v>
      </c>
      <c r="M22" s="2" t="s">
        <v>80</v>
      </c>
      <c r="N22" s="2">
        <v>0</v>
      </c>
      <c r="O22" s="2">
        <v>0</v>
      </c>
      <c r="P22" s="2" t="s">
        <v>80</v>
      </c>
      <c r="Q22" s="2">
        <v>0</v>
      </c>
      <c r="R22" s="2">
        <v>0</v>
      </c>
      <c r="S22" s="2" t="s">
        <v>80</v>
      </c>
      <c r="T22" s="2">
        <v>0</v>
      </c>
      <c r="U22" s="2">
        <v>0</v>
      </c>
      <c r="V22" s="2" t="s">
        <v>80</v>
      </c>
      <c r="W22" s="2">
        <v>0</v>
      </c>
      <c r="X22" s="2">
        <v>0</v>
      </c>
      <c r="Y22" s="2" t="s">
        <v>80</v>
      </c>
      <c r="Z22" s="2">
        <v>0</v>
      </c>
      <c r="AA22" s="2">
        <v>0</v>
      </c>
      <c r="AB22" s="2" t="s">
        <v>80</v>
      </c>
      <c r="AC22" s="2">
        <v>0</v>
      </c>
      <c r="AD22" s="2">
        <v>0</v>
      </c>
      <c r="AE22" s="2" t="s">
        <v>80</v>
      </c>
      <c r="AF22" s="2">
        <v>0</v>
      </c>
      <c r="AG22" s="2">
        <v>0</v>
      </c>
      <c r="AH22" s="2" t="s">
        <v>80</v>
      </c>
      <c r="AI22" s="2">
        <v>0</v>
      </c>
      <c r="AJ22" s="2">
        <v>0</v>
      </c>
      <c r="AK22" s="2" t="s">
        <v>80</v>
      </c>
      <c r="AL22" s="2">
        <v>0</v>
      </c>
      <c r="AM22" s="2">
        <v>0</v>
      </c>
      <c r="AN22" s="2" t="s">
        <v>80</v>
      </c>
      <c r="AO22" s="2">
        <v>0</v>
      </c>
      <c r="AP22" s="2">
        <v>0</v>
      </c>
      <c r="AQ22" s="2" t="s">
        <v>80</v>
      </c>
      <c r="AR22" s="2">
        <v>0</v>
      </c>
      <c r="AS22" s="2">
        <v>0</v>
      </c>
      <c r="AT22" s="2" t="s">
        <v>80</v>
      </c>
      <c r="AU22" s="2">
        <v>0</v>
      </c>
      <c r="AV22" s="2">
        <v>0</v>
      </c>
      <c r="AW22" s="2" t="s">
        <v>80</v>
      </c>
      <c r="AX22" s="2">
        <v>0</v>
      </c>
      <c r="AY22" s="2">
        <v>0</v>
      </c>
      <c r="AZ22" s="2" t="s">
        <v>80</v>
      </c>
      <c r="BA22" s="2">
        <v>0</v>
      </c>
      <c r="BB22" s="2">
        <v>0</v>
      </c>
      <c r="BC22" s="2" t="s">
        <v>80</v>
      </c>
      <c r="BD22" s="2">
        <v>0</v>
      </c>
      <c r="BE22" s="2">
        <v>0</v>
      </c>
      <c r="BF22" s="2" t="s">
        <v>80</v>
      </c>
      <c r="BG22" s="2">
        <v>0</v>
      </c>
      <c r="BH22" s="2">
        <v>0</v>
      </c>
      <c r="BI22" s="2" t="s">
        <v>80</v>
      </c>
      <c r="BJ22" s="2">
        <v>0</v>
      </c>
      <c r="BK22" s="2">
        <v>0</v>
      </c>
      <c r="BL22" s="2" t="s">
        <v>80</v>
      </c>
      <c r="BM22" s="2">
        <v>0</v>
      </c>
      <c r="BN22" s="2">
        <v>0</v>
      </c>
      <c r="BO22" s="2" t="s">
        <v>80</v>
      </c>
      <c r="BP22" s="2">
        <v>0</v>
      </c>
      <c r="BQ22" s="2">
        <v>0</v>
      </c>
      <c r="BR22" s="2" t="s">
        <v>80</v>
      </c>
      <c r="BS22" s="2">
        <v>0</v>
      </c>
      <c r="BT22" s="2">
        <v>0</v>
      </c>
      <c r="BU22" s="2" t="s">
        <v>80</v>
      </c>
      <c r="BV22" s="2">
        <v>0</v>
      </c>
      <c r="BW22" s="2">
        <v>0</v>
      </c>
      <c r="BX22" s="2" t="s">
        <v>80</v>
      </c>
      <c r="BY22" s="2">
        <v>0</v>
      </c>
      <c r="BZ22" s="2">
        <v>0</v>
      </c>
      <c r="CA22" s="2" t="s">
        <v>80</v>
      </c>
      <c r="CB22" s="2">
        <v>0</v>
      </c>
      <c r="CC22" s="2">
        <v>0</v>
      </c>
      <c r="CD22" s="2" t="s">
        <v>80</v>
      </c>
      <c r="CE22" s="2">
        <v>0</v>
      </c>
      <c r="CF22" s="2">
        <v>0</v>
      </c>
      <c r="CG22" s="68"/>
      <c r="CH22" s="68"/>
      <c r="CI22" s="68"/>
      <c r="CJ22" s="68"/>
      <c r="CK22" s="6" t="s">
        <v>80</v>
      </c>
      <c r="CL22" s="6" t="s">
        <v>80</v>
      </c>
      <c r="CM22" s="6" t="s">
        <v>80</v>
      </c>
      <c r="CN22" s="6">
        <v>0</v>
      </c>
      <c r="CO22" s="6">
        <v>0</v>
      </c>
      <c r="CP22" s="6" t="s">
        <v>80</v>
      </c>
      <c r="CQ22" s="6">
        <v>0</v>
      </c>
      <c r="CR22" s="6">
        <v>0</v>
      </c>
      <c r="CS22" s="6" t="s">
        <v>80</v>
      </c>
      <c r="CT22" s="6">
        <v>0</v>
      </c>
      <c r="CU22" s="6">
        <v>0</v>
      </c>
      <c r="CV22" s="6" t="s">
        <v>80</v>
      </c>
      <c r="CW22" s="6">
        <v>0</v>
      </c>
      <c r="CX22" s="6">
        <v>0</v>
      </c>
      <c r="CY22" s="6" t="s">
        <v>80</v>
      </c>
      <c r="CZ22" s="6">
        <v>0</v>
      </c>
      <c r="DA22" s="6">
        <v>0</v>
      </c>
      <c r="DB22" s="6" t="s">
        <v>80</v>
      </c>
      <c r="DC22" s="6">
        <v>0</v>
      </c>
      <c r="DD22" s="6">
        <v>0</v>
      </c>
      <c r="DE22" s="6" t="s">
        <v>80</v>
      </c>
      <c r="DF22" s="6">
        <v>0</v>
      </c>
      <c r="DG22" s="6">
        <v>0</v>
      </c>
      <c r="DH22" s="6" t="s">
        <v>80</v>
      </c>
      <c r="DI22" s="6">
        <v>0</v>
      </c>
      <c r="DJ22" s="6">
        <v>0</v>
      </c>
      <c r="DK22" s="6" t="s">
        <v>80</v>
      </c>
      <c r="DL22" s="6">
        <v>0</v>
      </c>
      <c r="DM22" s="6">
        <v>0</v>
      </c>
      <c r="DN22" s="6" t="s">
        <v>80</v>
      </c>
      <c r="DO22" s="6">
        <v>0</v>
      </c>
      <c r="DP22" s="6">
        <v>0</v>
      </c>
      <c r="DQ22" s="6" t="s">
        <v>80</v>
      </c>
      <c r="DR22" s="6">
        <v>0</v>
      </c>
      <c r="DS22" s="6">
        <v>0</v>
      </c>
      <c r="DT22" s="6" t="s">
        <v>80</v>
      </c>
      <c r="DU22" s="6">
        <v>0</v>
      </c>
      <c r="DV22" s="6">
        <v>0</v>
      </c>
      <c r="DW22" s="6" t="s">
        <v>80</v>
      </c>
      <c r="DX22" s="6">
        <v>0</v>
      </c>
      <c r="DY22" s="6">
        <v>0</v>
      </c>
      <c r="DZ22" s="6" t="s">
        <v>80</v>
      </c>
      <c r="EA22" s="6">
        <v>0</v>
      </c>
      <c r="EB22" s="6">
        <v>0</v>
      </c>
      <c r="EC22" s="6" t="s">
        <v>80</v>
      </c>
      <c r="ED22" s="6">
        <v>0</v>
      </c>
      <c r="EE22" s="6">
        <v>0</v>
      </c>
      <c r="EF22" s="6" t="s">
        <v>80</v>
      </c>
      <c r="EG22" s="6">
        <v>0</v>
      </c>
      <c r="EH22" s="6">
        <v>0</v>
      </c>
      <c r="EI22" s="6" t="s">
        <v>80</v>
      </c>
      <c r="EJ22" s="6">
        <v>0</v>
      </c>
      <c r="EK22" s="6">
        <v>0</v>
      </c>
      <c r="EL22" s="6" t="s">
        <v>80</v>
      </c>
      <c r="EM22" s="6">
        <v>0</v>
      </c>
      <c r="EN22" s="6">
        <v>0</v>
      </c>
      <c r="EO22" s="6" t="s">
        <v>80</v>
      </c>
      <c r="EP22" s="6">
        <v>0</v>
      </c>
      <c r="EQ22" s="6">
        <v>0</v>
      </c>
      <c r="ER22" s="6" t="s">
        <v>80</v>
      </c>
      <c r="ES22" s="6">
        <v>0</v>
      </c>
      <c r="ET22" s="6">
        <v>0</v>
      </c>
      <c r="EU22" s="6" t="s">
        <v>80</v>
      </c>
      <c r="EV22" s="6">
        <v>0</v>
      </c>
      <c r="EW22" s="6">
        <v>0</v>
      </c>
      <c r="EX22" s="6" t="s">
        <v>80</v>
      </c>
      <c r="EY22" s="6">
        <v>0</v>
      </c>
      <c r="EZ22" s="6">
        <v>0</v>
      </c>
      <c r="FA22" s="6" t="s">
        <v>80</v>
      </c>
      <c r="FB22" s="6">
        <v>0</v>
      </c>
      <c r="FC22" s="6">
        <v>0</v>
      </c>
      <c r="FD22" s="6" t="s">
        <v>80</v>
      </c>
      <c r="FE22" s="6">
        <v>0</v>
      </c>
      <c r="FF22" s="6">
        <v>0</v>
      </c>
      <c r="FG22" s="6" t="s">
        <v>80</v>
      </c>
      <c r="FH22" s="6">
        <v>0</v>
      </c>
      <c r="FI22" s="6">
        <v>0</v>
      </c>
      <c r="FJ22" s="6" t="s">
        <v>80</v>
      </c>
      <c r="FK22" s="6">
        <v>0</v>
      </c>
      <c r="FL22" s="6">
        <v>0</v>
      </c>
      <c r="FM22" s="6" t="s">
        <v>80</v>
      </c>
      <c r="FN22" s="6">
        <v>0</v>
      </c>
      <c r="FO22" s="6">
        <v>0</v>
      </c>
      <c r="FR22" s="163" t="s">
        <v>80</v>
      </c>
      <c r="FS22" s="163" t="s">
        <v>80</v>
      </c>
      <c r="FT22" s="163" t="s">
        <v>80</v>
      </c>
      <c r="FU22" s="163">
        <v>0</v>
      </c>
      <c r="FV22" s="163">
        <v>0</v>
      </c>
      <c r="FW22" s="163" t="s">
        <v>80</v>
      </c>
      <c r="FX22" s="163">
        <v>0</v>
      </c>
      <c r="FY22" s="163">
        <v>0</v>
      </c>
      <c r="FZ22" s="163" t="s">
        <v>80</v>
      </c>
      <c r="GA22" s="163">
        <v>0</v>
      </c>
      <c r="GB22" s="163">
        <v>0</v>
      </c>
      <c r="GC22" s="163" t="s">
        <v>80</v>
      </c>
      <c r="GD22" s="163">
        <v>0</v>
      </c>
      <c r="GE22" s="163">
        <v>0</v>
      </c>
      <c r="GF22" s="163" t="s">
        <v>80</v>
      </c>
      <c r="GG22" s="163">
        <v>0</v>
      </c>
      <c r="GH22" s="163">
        <v>0</v>
      </c>
      <c r="GI22" s="163" t="s">
        <v>80</v>
      </c>
      <c r="GJ22" s="163">
        <v>0</v>
      </c>
      <c r="GK22" s="163">
        <v>0</v>
      </c>
      <c r="GL22" s="163" t="s">
        <v>80</v>
      </c>
      <c r="GM22" s="163">
        <v>0</v>
      </c>
      <c r="GN22" s="163">
        <v>0</v>
      </c>
      <c r="GO22" s="163" t="s">
        <v>80</v>
      </c>
      <c r="GP22" s="163">
        <v>0</v>
      </c>
      <c r="GQ22" s="163">
        <v>0</v>
      </c>
      <c r="GR22" s="163" t="s">
        <v>80</v>
      </c>
      <c r="GS22" s="163">
        <v>0</v>
      </c>
      <c r="GT22" s="163">
        <v>0</v>
      </c>
      <c r="GU22" s="163" t="s">
        <v>80</v>
      </c>
      <c r="GV22" s="163">
        <v>0</v>
      </c>
      <c r="GW22" s="163">
        <v>0</v>
      </c>
      <c r="GX22" s="163" t="s">
        <v>80</v>
      </c>
      <c r="GY22" s="163">
        <v>0</v>
      </c>
      <c r="GZ22" s="163">
        <v>0</v>
      </c>
      <c r="HA22" s="163" t="s">
        <v>80</v>
      </c>
      <c r="HB22" s="163">
        <v>0</v>
      </c>
      <c r="HC22" s="163">
        <v>0</v>
      </c>
      <c r="HD22" s="163" t="s">
        <v>80</v>
      </c>
      <c r="HE22" s="163">
        <v>0</v>
      </c>
      <c r="HF22" s="163">
        <v>0</v>
      </c>
      <c r="HG22" s="163" t="s">
        <v>80</v>
      </c>
      <c r="HH22" s="163">
        <v>0</v>
      </c>
      <c r="HI22" s="163">
        <v>0</v>
      </c>
      <c r="HJ22" s="163" t="s">
        <v>80</v>
      </c>
      <c r="HK22" s="163">
        <v>0</v>
      </c>
      <c r="HL22" s="163">
        <v>0</v>
      </c>
      <c r="HM22" s="163" t="s">
        <v>80</v>
      </c>
      <c r="HN22" s="163">
        <v>0</v>
      </c>
      <c r="HO22" s="163">
        <v>0</v>
      </c>
      <c r="HP22" s="163" t="s">
        <v>80</v>
      </c>
      <c r="HQ22" s="163">
        <v>0</v>
      </c>
      <c r="HR22" s="163">
        <v>0</v>
      </c>
      <c r="HS22" s="163" t="s">
        <v>80</v>
      </c>
      <c r="HT22" s="163">
        <v>0</v>
      </c>
      <c r="HU22" s="163">
        <v>0</v>
      </c>
      <c r="HV22" s="163" t="s">
        <v>80</v>
      </c>
      <c r="HW22" s="163">
        <v>0</v>
      </c>
      <c r="HX22" s="163">
        <v>0</v>
      </c>
      <c r="HY22" s="163" t="s">
        <v>80</v>
      </c>
      <c r="HZ22" s="163">
        <v>0</v>
      </c>
      <c r="IA22" s="163">
        <v>0</v>
      </c>
      <c r="IB22" s="163" t="s">
        <v>80</v>
      </c>
      <c r="IC22" s="163">
        <v>0</v>
      </c>
      <c r="ID22" s="163">
        <v>0</v>
      </c>
      <c r="IE22" s="163" t="s">
        <v>80</v>
      </c>
      <c r="IF22" s="163">
        <v>0</v>
      </c>
      <c r="IG22" s="163">
        <v>0</v>
      </c>
      <c r="IH22" s="163" t="s">
        <v>80</v>
      </c>
      <c r="II22" s="163">
        <v>0</v>
      </c>
      <c r="IJ22" s="163">
        <v>0</v>
      </c>
      <c r="IK22" s="163" t="s">
        <v>80</v>
      </c>
      <c r="IL22" s="163">
        <v>0</v>
      </c>
      <c r="IM22" s="163">
        <v>0</v>
      </c>
      <c r="IN22" s="163" t="s">
        <v>80</v>
      </c>
      <c r="IO22" s="163">
        <v>0</v>
      </c>
      <c r="IP22" s="163">
        <v>0</v>
      </c>
      <c r="IQ22" s="163" t="s">
        <v>80</v>
      </c>
      <c r="IR22" s="163">
        <v>0</v>
      </c>
      <c r="IS22" s="163">
        <v>0</v>
      </c>
      <c r="IT22" s="163" t="s">
        <v>80</v>
      </c>
      <c r="IU22" s="163">
        <v>0</v>
      </c>
      <c r="IV22" s="163">
        <v>0</v>
      </c>
    </row>
    <row r="23" spans="1:256">
      <c r="A23" s="2"/>
      <c r="B23" s="2" t="s">
        <v>590</v>
      </c>
      <c r="C23" s="2" t="s">
        <v>590</v>
      </c>
      <c r="D23" s="2" t="s">
        <v>80</v>
      </c>
      <c r="E23" s="2">
        <v>0</v>
      </c>
      <c r="F23" s="2">
        <v>0</v>
      </c>
      <c r="G23" s="2" t="s">
        <v>80</v>
      </c>
      <c r="H23" s="2">
        <v>0</v>
      </c>
      <c r="I23" s="2">
        <v>0</v>
      </c>
      <c r="J23" s="2" t="s">
        <v>80</v>
      </c>
      <c r="K23" s="2">
        <v>0</v>
      </c>
      <c r="L23" s="2">
        <v>0</v>
      </c>
      <c r="M23" s="2" t="s">
        <v>80</v>
      </c>
      <c r="N23" s="2">
        <v>0</v>
      </c>
      <c r="O23" s="2">
        <v>0</v>
      </c>
      <c r="P23" s="2" t="s">
        <v>80</v>
      </c>
      <c r="Q23" s="2">
        <v>0</v>
      </c>
      <c r="R23" s="2">
        <v>0</v>
      </c>
      <c r="S23" s="2" t="s">
        <v>80</v>
      </c>
      <c r="T23" s="2">
        <v>0</v>
      </c>
      <c r="U23" s="2">
        <v>0</v>
      </c>
      <c r="V23" s="2" t="s">
        <v>80</v>
      </c>
      <c r="W23" s="2">
        <v>0</v>
      </c>
      <c r="X23" s="2">
        <v>0</v>
      </c>
      <c r="Y23" s="2" t="s">
        <v>80</v>
      </c>
      <c r="Z23" s="2">
        <v>0</v>
      </c>
      <c r="AA23" s="2">
        <v>0</v>
      </c>
      <c r="AB23" s="2" t="s">
        <v>80</v>
      </c>
      <c r="AC23" s="2">
        <v>0</v>
      </c>
      <c r="AD23" s="2">
        <v>0</v>
      </c>
      <c r="AE23" s="2" t="s">
        <v>80</v>
      </c>
      <c r="AF23" s="2">
        <v>0</v>
      </c>
      <c r="AG23" s="2">
        <v>0</v>
      </c>
      <c r="AH23" s="2" t="s">
        <v>80</v>
      </c>
      <c r="AI23" s="2">
        <v>0</v>
      </c>
      <c r="AJ23" s="2">
        <v>0</v>
      </c>
      <c r="AK23" s="2" t="s">
        <v>80</v>
      </c>
      <c r="AL23" s="2">
        <v>0</v>
      </c>
      <c r="AM23" s="2">
        <v>0</v>
      </c>
      <c r="AN23" s="2" t="s">
        <v>80</v>
      </c>
      <c r="AO23" s="2">
        <v>0</v>
      </c>
      <c r="AP23" s="2">
        <v>0</v>
      </c>
      <c r="AQ23" s="2" t="s">
        <v>80</v>
      </c>
      <c r="AR23" s="2">
        <v>0</v>
      </c>
      <c r="AS23" s="2">
        <v>0</v>
      </c>
      <c r="AT23" s="2" t="s">
        <v>80</v>
      </c>
      <c r="AU23" s="2">
        <v>0</v>
      </c>
      <c r="AV23" s="2">
        <v>0</v>
      </c>
      <c r="AW23" s="2" t="s">
        <v>80</v>
      </c>
      <c r="AX23" s="2">
        <v>0</v>
      </c>
      <c r="AY23" s="2">
        <v>0</v>
      </c>
      <c r="AZ23" s="2" t="s">
        <v>80</v>
      </c>
      <c r="BA23" s="2">
        <v>0</v>
      </c>
      <c r="BB23" s="2">
        <v>0</v>
      </c>
      <c r="BC23" s="2" t="s">
        <v>80</v>
      </c>
      <c r="BD23" s="2">
        <v>0</v>
      </c>
      <c r="BE23" s="2">
        <v>0</v>
      </c>
      <c r="BF23" s="2" t="s">
        <v>80</v>
      </c>
      <c r="BG23" s="2">
        <v>0</v>
      </c>
      <c r="BH23" s="2">
        <v>0</v>
      </c>
      <c r="BI23" s="2" t="s">
        <v>80</v>
      </c>
      <c r="BJ23" s="2">
        <v>0</v>
      </c>
      <c r="BK23" s="2">
        <v>0</v>
      </c>
      <c r="BL23" s="2" t="s">
        <v>80</v>
      </c>
      <c r="BM23" s="2">
        <v>0</v>
      </c>
      <c r="BN23" s="2">
        <v>0</v>
      </c>
      <c r="BO23" s="2" t="s">
        <v>80</v>
      </c>
      <c r="BP23" s="2">
        <v>0</v>
      </c>
      <c r="BQ23" s="2">
        <v>0</v>
      </c>
      <c r="BR23" s="2" t="s">
        <v>80</v>
      </c>
      <c r="BS23" s="2">
        <v>0</v>
      </c>
      <c r="BT23" s="2">
        <v>0</v>
      </c>
      <c r="BU23" s="2" t="s">
        <v>80</v>
      </c>
      <c r="BV23" s="2">
        <v>0</v>
      </c>
      <c r="BW23" s="2">
        <v>0</v>
      </c>
      <c r="BX23" s="2" t="s">
        <v>80</v>
      </c>
      <c r="BY23" s="2">
        <v>0</v>
      </c>
      <c r="BZ23" s="2">
        <v>0</v>
      </c>
      <c r="CA23" s="2" t="s">
        <v>80</v>
      </c>
      <c r="CB23" s="2">
        <v>0</v>
      </c>
      <c r="CC23" s="2">
        <v>0</v>
      </c>
      <c r="CD23" s="2" t="s">
        <v>80</v>
      </c>
      <c r="CE23" s="2">
        <v>0</v>
      </c>
      <c r="CF23" s="2">
        <v>0</v>
      </c>
      <c r="CG23" s="68"/>
      <c r="CH23" s="68"/>
      <c r="CI23" s="68"/>
      <c r="CJ23" s="68"/>
      <c r="CK23" s="6" t="s">
        <v>80</v>
      </c>
      <c r="CL23" s="6" t="s">
        <v>80</v>
      </c>
      <c r="CM23" s="6" t="s">
        <v>80</v>
      </c>
      <c r="CN23" s="6">
        <v>0</v>
      </c>
      <c r="CO23" s="6">
        <v>0</v>
      </c>
      <c r="CP23" s="6" t="s">
        <v>80</v>
      </c>
      <c r="CQ23" s="6">
        <v>0</v>
      </c>
      <c r="CR23" s="6">
        <v>0</v>
      </c>
      <c r="CS23" s="6" t="s">
        <v>80</v>
      </c>
      <c r="CT23" s="6">
        <v>0</v>
      </c>
      <c r="CU23" s="6">
        <v>0</v>
      </c>
      <c r="CV23" s="6" t="s">
        <v>80</v>
      </c>
      <c r="CW23" s="6">
        <v>0</v>
      </c>
      <c r="CX23" s="6">
        <v>0</v>
      </c>
      <c r="CY23" s="6" t="s">
        <v>80</v>
      </c>
      <c r="CZ23" s="6">
        <v>0</v>
      </c>
      <c r="DA23" s="6">
        <v>0</v>
      </c>
      <c r="DB23" s="6" t="s">
        <v>80</v>
      </c>
      <c r="DC23" s="6">
        <v>0</v>
      </c>
      <c r="DD23" s="6">
        <v>0</v>
      </c>
      <c r="DE23" s="6" t="s">
        <v>80</v>
      </c>
      <c r="DF23" s="6">
        <v>0</v>
      </c>
      <c r="DG23" s="6">
        <v>0</v>
      </c>
      <c r="DH23" s="6" t="s">
        <v>80</v>
      </c>
      <c r="DI23" s="6">
        <v>0</v>
      </c>
      <c r="DJ23" s="6">
        <v>0</v>
      </c>
      <c r="DK23" s="6" t="s">
        <v>80</v>
      </c>
      <c r="DL23" s="6">
        <v>0</v>
      </c>
      <c r="DM23" s="6">
        <v>0</v>
      </c>
      <c r="DN23" s="6" t="s">
        <v>80</v>
      </c>
      <c r="DO23" s="6">
        <v>0</v>
      </c>
      <c r="DP23" s="6">
        <v>0</v>
      </c>
      <c r="DQ23" s="6" t="s">
        <v>80</v>
      </c>
      <c r="DR23" s="6">
        <v>0</v>
      </c>
      <c r="DS23" s="6">
        <v>0</v>
      </c>
      <c r="DT23" s="6" t="s">
        <v>80</v>
      </c>
      <c r="DU23" s="6">
        <v>0</v>
      </c>
      <c r="DV23" s="6">
        <v>0</v>
      </c>
      <c r="DW23" s="6" t="s">
        <v>80</v>
      </c>
      <c r="DX23" s="6">
        <v>0</v>
      </c>
      <c r="DY23" s="6">
        <v>0</v>
      </c>
      <c r="DZ23" s="6" t="s">
        <v>80</v>
      </c>
      <c r="EA23" s="6">
        <v>0</v>
      </c>
      <c r="EB23" s="6">
        <v>0</v>
      </c>
      <c r="EC23" s="6" t="s">
        <v>80</v>
      </c>
      <c r="ED23" s="6">
        <v>0</v>
      </c>
      <c r="EE23" s="6">
        <v>0</v>
      </c>
      <c r="EF23" s="6" t="s">
        <v>80</v>
      </c>
      <c r="EG23" s="6">
        <v>0</v>
      </c>
      <c r="EH23" s="6">
        <v>0</v>
      </c>
      <c r="EI23" s="6" t="s">
        <v>80</v>
      </c>
      <c r="EJ23" s="6">
        <v>0</v>
      </c>
      <c r="EK23" s="6">
        <v>0</v>
      </c>
      <c r="EL23" s="6" t="s">
        <v>80</v>
      </c>
      <c r="EM23" s="6">
        <v>0</v>
      </c>
      <c r="EN23" s="6">
        <v>0</v>
      </c>
      <c r="EO23" s="6" t="s">
        <v>80</v>
      </c>
      <c r="EP23" s="6">
        <v>0</v>
      </c>
      <c r="EQ23" s="6">
        <v>0</v>
      </c>
      <c r="ER23" s="6" t="s">
        <v>80</v>
      </c>
      <c r="ES23" s="6">
        <v>0</v>
      </c>
      <c r="ET23" s="6">
        <v>0</v>
      </c>
      <c r="EU23" s="6" t="s">
        <v>80</v>
      </c>
      <c r="EV23" s="6">
        <v>0</v>
      </c>
      <c r="EW23" s="6">
        <v>0</v>
      </c>
      <c r="EX23" s="6" t="s">
        <v>80</v>
      </c>
      <c r="EY23" s="6">
        <v>0</v>
      </c>
      <c r="EZ23" s="6">
        <v>0</v>
      </c>
      <c r="FA23" s="6" t="s">
        <v>80</v>
      </c>
      <c r="FB23" s="6">
        <v>0</v>
      </c>
      <c r="FC23" s="6">
        <v>0</v>
      </c>
      <c r="FD23" s="6" t="s">
        <v>80</v>
      </c>
      <c r="FE23" s="6">
        <v>0</v>
      </c>
      <c r="FF23" s="6">
        <v>0</v>
      </c>
      <c r="FG23" s="6" t="s">
        <v>80</v>
      </c>
      <c r="FH23" s="6">
        <v>0</v>
      </c>
      <c r="FI23" s="6">
        <v>0</v>
      </c>
      <c r="FJ23" s="6" t="s">
        <v>80</v>
      </c>
      <c r="FK23" s="6">
        <v>0</v>
      </c>
      <c r="FL23" s="6">
        <v>0</v>
      </c>
      <c r="FM23" s="6" t="s">
        <v>80</v>
      </c>
      <c r="FN23" s="6">
        <v>0</v>
      </c>
      <c r="FO23" s="6">
        <v>0</v>
      </c>
      <c r="FR23" s="163" t="s">
        <v>80</v>
      </c>
      <c r="FS23" s="163" t="s">
        <v>80</v>
      </c>
      <c r="FT23" s="163" t="s">
        <v>80</v>
      </c>
      <c r="FU23" s="163">
        <v>0</v>
      </c>
      <c r="FV23" s="163">
        <v>0</v>
      </c>
      <c r="FW23" s="163" t="s">
        <v>80</v>
      </c>
      <c r="FX23" s="163">
        <v>0</v>
      </c>
      <c r="FY23" s="163">
        <v>0</v>
      </c>
      <c r="FZ23" s="163" t="s">
        <v>80</v>
      </c>
      <c r="GA23" s="163">
        <v>0</v>
      </c>
      <c r="GB23" s="163">
        <v>0</v>
      </c>
      <c r="GC23" s="163" t="s">
        <v>80</v>
      </c>
      <c r="GD23" s="163">
        <v>0</v>
      </c>
      <c r="GE23" s="163">
        <v>0</v>
      </c>
      <c r="GF23" s="163" t="s">
        <v>80</v>
      </c>
      <c r="GG23" s="163">
        <v>0</v>
      </c>
      <c r="GH23" s="163">
        <v>0</v>
      </c>
      <c r="GI23" s="163" t="s">
        <v>80</v>
      </c>
      <c r="GJ23" s="163">
        <v>0</v>
      </c>
      <c r="GK23" s="163">
        <v>0</v>
      </c>
      <c r="GL23" s="163" t="s">
        <v>80</v>
      </c>
      <c r="GM23" s="163">
        <v>0</v>
      </c>
      <c r="GN23" s="163">
        <v>0</v>
      </c>
      <c r="GO23" s="163" t="s">
        <v>80</v>
      </c>
      <c r="GP23" s="163">
        <v>0</v>
      </c>
      <c r="GQ23" s="163">
        <v>0</v>
      </c>
      <c r="GR23" s="163" t="s">
        <v>80</v>
      </c>
      <c r="GS23" s="163">
        <v>0</v>
      </c>
      <c r="GT23" s="163">
        <v>0</v>
      </c>
      <c r="GU23" s="163" t="s">
        <v>80</v>
      </c>
      <c r="GV23" s="163">
        <v>0</v>
      </c>
      <c r="GW23" s="163">
        <v>0</v>
      </c>
      <c r="GX23" s="163" t="s">
        <v>80</v>
      </c>
      <c r="GY23" s="163">
        <v>0</v>
      </c>
      <c r="GZ23" s="163">
        <v>0</v>
      </c>
      <c r="HA23" s="163" t="s">
        <v>80</v>
      </c>
      <c r="HB23" s="163">
        <v>0</v>
      </c>
      <c r="HC23" s="163">
        <v>0</v>
      </c>
      <c r="HD23" s="163" t="s">
        <v>80</v>
      </c>
      <c r="HE23" s="163">
        <v>0</v>
      </c>
      <c r="HF23" s="163">
        <v>0</v>
      </c>
      <c r="HG23" s="163" t="s">
        <v>80</v>
      </c>
      <c r="HH23" s="163">
        <v>0</v>
      </c>
      <c r="HI23" s="163">
        <v>0</v>
      </c>
      <c r="HJ23" s="163" t="s">
        <v>80</v>
      </c>
      <c r="HK23" s="163">
        <v>0</v>
      </c>
      <c r="HL23" s="163">
        <v>0</v>
      </c>
      <c r="HM23" s="163" t="s">
        <v>80</v>
      </c>
      <c r="HN23" s="163">
        <v>0</v>
      </c>
      <c r="HO23" s="163">
        <v>0</v>
      </c>
      <c r="HP23" s="163" t="s">
        <v>80</v>
      </c>
      <c r="HQ23" s="163">
        <v>0</v>
      </c>
      <c r="HR23" s="163">
        <v>0</v>
      </c>
      <c r="HS23" s="163" t="s">
        <v>80</v>
      </c>
      <c r="HT23" s="163">
        <v>0</v>
      </c>
      <c r="HU23" s="163">
        <v>0</v>
      </c>
      <c r="HV23" s="163" t="s">
        <v>80</v>
      </c>
      <c r="HW23" s="163">
        <v>0</v>
      </c>
      <c r="HX23" s="163">
        <v>0</v>
      </c>
      <c r="HY23" s="163" t="s">
        <v>80</v>
      </c>
      <c r="HZ23" s="163">
        <v>0</v>
      </c>
      <c r="IA23" s="163">
        <v>0</v>
      </c>
      <c r="IB23" s="163" t="s">
        <v>80</v>
      </c>
      <c r="IC23" s="163">
        <v>0</v>
      </c>
      <c r="ID23" s="163">
        <v>0</v>
      </c>
      <c r="IE23" s="163" t="s">
        <v>80</v>
      </c>
      <c r="IF23" s="163">
        <v>0</v>
      </c>
      <c r="IG23" s="163">
        <v>0</v>
      </c>
      <c r="IH23" s="163" t="s">
        <v>80</v>
      </c>
      <c r="II23" s="163">
        <v>0</v>
      </c>
      <c r="IJ23" s="163">
        <v>0</v>
      </c>
      <c r="IK23" s="163" t="s">
        <v>80</v>
      </c>
      <c r="IL23" s="163">
        <v>0</v>
      </c>
      <c r="IM23" s="163">
        <v>0</v>
      </c>
      <c r="IN23" s="163" t="s">
        <v>80</v>
      </c>
      <c r="IO23" s="163">
        <v>0</v>
      </c>
      <c r="IP23" s="163">
        <v>0</v>
      </c>
      <c r="IQ23" s="163" t="s">
        <v>80</v>
      </c>
      <c r="IR23" s="163">
        <v>0</v>
      </c>
      <c r="IS23" s="163">
        <v>0</v>
      </c>
      <c r="IT23" s="163" t="s">
        <v>80</v>
      </c>
      <c r="IU23" s="163">
        <v>0</v>
      </c>
      <c r="IV23" s="163">
        <v>0</v>
      </c>
    </row>
    <row r="24" spans="1:256">
      <c r="A24" s="2"/>
      <c r="B24" s="2" t="s">
        <v>1218</v>
      </c>
      <c r="C24" s="2" t="s">
        <v>1218</v>
      </c>
      <c r="D24" s="2" t="s">
        <v>80</v>
      </c>
      <c r="E24" s="2">
        <v>0</v>
      </c>
      <c r="F24" s="2">
        <v>0</v>
      </c>
      <c r="G24" s="2" t="s">
        <v>80</v>
      </c>
      <c r="H24" s="2">
        <v>0</v>
      </c>
      <c r="I24" s="2">
        <v>0</v>
      </c>
      <c r="J24" s="2" t="s">
        <v>80</v>
      </c>
      <c r="K24" s="2">
        <v>0</v>
      </c>
      <c r="L24" s="2">
        <v>0</v>
      </c>
      <c r="M24" s="2" t="s">
        <v>80</v>
      </c>
      <c r="N24" s="2">
        <v>0</v>
      </c>
      <c r="O24" s="2">
        <v>0</v>
      </c>
      <c r="P24" s="2" t="s">
        <v>80</v>
      </c>
      <c r="Q24" s="2">
        <v>0</v>
      </c>
      <c r="R24" s="2">
        <v>0</v>
      </c>
      <c r="S24" s="2" t="s">
        <v>80</v>
      </c>
      <c r="T24" s="2">
        <v>0</v>
      </c>
      <c r="U24" s="2">
        <v>0</v>
      </c>
      <c r="V24" s="2" t="s">
        <v>80</v>
      </c>
      <c r="W24" s="2">
        <v>0</v>
      </c>
      <c r="X24" s="2">
        <v>0</v>
      </c>
      <c r="Y24" s="2" t="s">
        <v>80</v>
      </c>
      <c r="Z24" s="2">
        <v>0</v>
      </c>
      <c r="AA24" s="2">
        <v>0</v>
      </c>
      <c r="AB24" s="2" t="s">
        <v>80</v>
      </c>
      <c r="AC24" s="2">
        <v>0</v>
      </c>
      <c r="AD24" s="2">
        <v>0</v>
      </c>
      <c r="AE24" s="2" t="s">
        <v>80</v>
      </c>
      <c r="AF24" s="2">
        <v>0</v>
      </c>
      <c r="AG24" s="2">
        <v>0</v>
      </c>
      <c r="AH24" s="2" t="s">
        <v>80</v>
      </c>
      <c r="AI24" s="2">
        <v>0</v>
      </c>
      <c r="AJ24" s="2">
        <v>0</v>
      </c>
      <c r="AK24" s="2" t="s">
        <v>80</v>
      </c>
      <c r="AL24" s="2">
        <v>0</v>
      </c>
      <c r="AM24" s="2">
        <v>0</v>
      </c>
      <c r="AN24" s="2" t="s">
        <v>80</v>
      </c>
      <c r="AO24" s="2">
        <v>0</v>
      </c>
      <c r="AP24" s="2">
        <v>0</v>
      </c>
      <c r="AQ24" s="2" t="s">
        <v>80</v>
      </c>
      <c r="AR24" s="2">
        <v>0</v>
      </c>
      <c r="AS24" s="2">
        <v>0</v>
      </c>
      <c r="AT24" s="2" t="s">
        <v>80</v>
      </c>
      <c r="AU24" s="2">
        <v>0</v>
      </c>
      <c r="AV24" s="2">
        <v>0</v>
      </c>
      <c r="AW24" s="2" t="s">
        <v>80</v>
      </c>
      <c r="AX24" s="2">
        <v>0</v>
      </c>
      <c r="AY24" s="2">
        <v>0</v>
      </c>
      <c r="AZ24" s="2" t="s">
        <v>80</v>
      </c>
      <c r="BA24" s="2">
        <v>0</v>
      </c>
      <c r="BB24" s="2">
        <v>0</v>
      </c>
      <c r="BC24" s="2" t="s">
        <v>80</v>
      </c>
      <c r="BD24" s="2">
        <v>0</v>
      </c>
      <c r="BE24" s="2">
        <v>0</v>
      </c>
      <c r="BF24" s="2" t="s">
        <v>80</v>
      </c>
      <c r="BG24" s="2">
        <v>0</v>
      </c>
      <c r="BH24" s="2">
        <v>0</v>
      </c>
      <c r="BI24" s="2" t="s">
        <v>80</v>
      </c>
      <c r="BJ24" s="2">
        <v>0</v>
      </c>
      <c r="BK24" s="2">
        <v>0</v>
      </c>
      <c r="BL24" s="2" t="s">
        <v>80</v>
      </c>
      <c r="BM24" s="2">
        <v>0</v>
      </c>
      <c r="BN24" s="2">
        <v>0</v>
      </c>
      <c r="BO24" s="2" t="s">
        <v>80</v>
      </c>
      <c r="BP24" s="2">
        <v>0</v>
      </c>
      <c r="BQ24" s="2">
        <v>0</v>
      </c>
      <c r="BR24" s="2" t="s">
        <v>80</v>
      </c>
      <c r="BS24" s="2">
        <v>0</v>
      </c>
      <c r="BT24" s="2">
        <v>0</v>
      </c>
      <c r="BU24" s="2" t="s">
        <v>80</v>
      </c>
      <c r="BV24" s="2">
        <v>0</v>
      </c>
      <c r="BW24" s="2">
        <v>0</v>
      </c>
      <c r="BX24" s="2" t="s">
        <v>80</v>
      </c>
      <c r="BY24" s="2">
        <v>0</v>
      </c>
      <c r="BZ24" s="2">
        <v>0</v>
      </c>
      <c r="CA24" s="2" t="s">
        <v>80</v>
      </c>
      <c r="CB24" s="2">
        <v>0</v>
      </c>
      <c r="CC24" s="2">
        <v>0</v>
      </c>
      <c r="CD24" s="2" t="s">
        <v>80</v>
      </c>
      <c r="CE24" s="2">
        <v>0</v>
      </c>
      <c r="CF24" s="2">
        <v>0</v>
      </c>
      <c r="CG24" s="68"/>
      <c r="CH24" s="68"/>
      <c r="CI24" s="68"/>
      <c r="CJ24" s="68"/>
      <c r="CK24" s="6" t="s">
        <v>80</v>
      </c>
      <c r="CL24" s="6" t="s">
        <v>80</v>
      </c>
      <c r="CM24" s="6" t="s">
        <v>80</v>
      </c>
      <c r="CN24" s="6">
        <v>0</v>
      </c>
      <c r="CO24" s="6">
        <v>0</v>
      </c>
      <c r="CP24" s="6" t="s">
        <v>80</v>
      </c>
      <c r="CQ24" s="6">
        <v>0</v>
      </c>
      <c r="CR24" s="6">
        <v>0</v>
      </c>
      <c r="CS24" s="6" t="s">
        <v>80</v>
      </c>
      <c r="CT24" s="6">
        <v>0</v>
      </c>
      <c r="CU24" s="6">
        <v>0</v>
      </c>
      <c r="CV24" s="6" t="s">
        <v>80</v>
      </c>
      <c r="CW24" s="6">
        <v>0</v>
      </c>
      <c r="CX24" s="6">
        <v>0</v>
      </c>
      <c r="CY24" s="6" t="s">
        <v>80</v>
      </c>
      <c r="CZ24" s="6">
        <v>0</v>
      </c>
      <c r="DA24" s="6">
        <v>0</v>
      </c>
      <c r="DB24" s="6" t="s">
        <v>80</v>
      </c>
      <c r="DC24" s="6">
        <v>0</v>
      </c>
      <c r="DD24" s="6">
        <v>0</v>
      </c>
      <c r="DE24" s="6" t="s">
        <v>80</v>
      </c>
      <c r="DF24" s="6">
        <v>0</v>
      </c>
      <c r="DG24" s="6">
        <v>0</v>
      </c>
      <c r="DH24" s="6" t="s">
        <v>80</v>
      </c>
      <c r="DI24" s="6">
        <v>0</v>
      </c>
      <c r="DJ24" s="6">
        <v>0</v>
      </c>
      <c r="DK24" s="6" t="s">
        <v>80</v>
      </c>
      <c r="DL24" s="6">
        <v>0</v>
      </c>
      <c r="DM24" s="6">
        <v>0</v>
      </c>
      <c r="DN24" s="6" t="s">
        <v>80</v>
      </c>
      <c r="DO24" s="6">
        <v>0</v>
      </c>
      <c r="DP24" s="6">
        <v>0</v>
      </c>
      <c r="DQ24" s="6" t="s">
        <v>80</v>
      </c>
      <c r="DR24" s="6">
        <v>0</v>
      </c>
      <c r="DS24" s="6">
        <v>0</v>
      </c>
      <c r="DT24" s="6" t="s">
        <v>80</v>
      </c>
      <c r="DU24" s="6">
        <v>0</v>
      </c>
      <c r="DV24" s="6">
        <v>0</v>
      </c>
      <c r="DW24" s="6" t="s">
        <v>80</v>
      </c>
      <c r="DX24" s="6">
        <v>0</v>
      </c>
      <c r="DY24" s="6">
        <v>0</v>
      </c>
      <c r="DZ24" s="6" t="s">
        <v>80</v>
      </c>
      <c r="EA24" s="6">
        <v>0</v>
      </c>
      <c r="EB24" s="6">
        <v>0</v>
      </c>
      <c r="EC24" s="6" t="s">
        <v>80</v>
      </c>
      <c r="ED24" s="6">
        <v>0</v>
      </c>
      <c r="EE24" s="6">
        <v>0</v>
      </c>
      <c r="EF24" s="6" t="s">
        <v>80</v>
      </c>
      <c r="EG24" s="6">
        <v>0</v>
      </c>
      <c r="EH24" s="6">
        <v>0</v>
      </c>
      <c r="EI24" s="6" t="s">
        <v>80</v>
      </c>
      <c r="EJ24" s="6">
        <v>0</v>
      </c>
      <c r="EK24" s="6">
        <v>0</v>
      </c>
      <c r="EL24" s="6" t="s">
        <v>80</v>
      </c>
      <c r="EM24" s="6">
        <v>0</v>
      </c>
      <c r="EN24" s="6">
        <v>0</v>
      </c>
      <c r="EO24" s="6" t="s">
        <v>80</v>
      </c>
      <c r="EP24" s="6">
        <v>0</v>
      </c>
      <c r="EQ24" s="6">
        <v>0</v>
      </c>
      <c r="ER24" s="6" t="s">
        <v>80</v>
      </c>
      <c r="ES24" s="6">
        <v>0</v>
      </c>
      <c r="ET24" s="6">
        <v>0</v>
      </c>
      <c r="EU24" s="6" t="s">
        <v>80</v>
      </c>
      <c r="EV24" s="6">
        <v>0</v>
      </c>
      <c r="EW24" s="6">
        <v>0</v>
      </c>
      <c r="EX24" s="6" t="s">
        <v>80</v>
      </c>
      <c r="EY24" s="6">
        <v>0</v>
      </c>
      <c r="EZ24" s="6">
        <v>0</v>
      </c>
      <c r="FA24" s="6" t="s">
        <v>80</v>
      </c>
      <c r="FB24" s="6">
        <v>0</v>
      </c>
      <c r="FC24" s="6">
        <v>0</v>
      </c>
      <c r="FD24" s="6" t="s">
        <v>80</v>
      </c>
      <c r="FE24" s="6">
        <v>0</v>
      </c>
      <c r="FF24" s="6">
        <v>0</v>
      </c>
      <c r="FG24" s="6" t="s">
        <v>80</v>
      </c>
      <c r="FH24" s="6">
        <v>0</v>
      </c>
      <c r="FI24" s="6">
        <v>0</v>
      </c>
      <c r="FJ24" s="6" t="s">
        <v>80</v>
      </c>
      <c r="FK24" s="6">
        <v>0</v>
      </c>
      <c r="FL24" s="6">
        <v>0</v>
      </c>
      <c r="FM24" s="6" t="s">
        <v>80</v>
      </c>
      <c r="FN24" s="6">
        <v>0</v>
      </c>
      <c r="FO24" s="6">
        <v>0</v>
      </c>
      <c r="FR24" s="163" t="s">
        <v>80</v>
      </c>
      <c r="FS24" s="163" t="s">
        <v>80</v>
      </c>
      <c r="FT24" s="163" t="s">
        <v>80</v>
      </c>
      <c r="FU24" s="163">
        <v>0</v>
      </c>
      <c r="FV24" s="163">
        <v>0</v>
      </c>
      <c r="FW24" s="163" t="s">
        <v>80</v>
      </c>
      <c r="FX24" s="163">
        <v>0</v>
      </c>
      <c r="FY24" s="163">
        <v>0</v>
      </c>
      <c r="FZ24" s="163" t="s">
        <v>80</v>
      </c>
      <c r="GA24" s="163">
        <v>0</v>
      </c>
      <c r="GB24" s="163">
        <v>0</v>
      </c>
      <c r="GC24" s="163" t="s">
        <v>80</v>
      </c>
      <c r="GD24" s="163">
        <v>0</v>
      </c>
      <c r="GE24" s="163">
        <v>0</v>
      </c>
      <c r="GF24" s="163" t="s">
        <v>80</v>
      </c>
      <c r="GG24" s="163">
        <v>0</v>
      </c>
      <c r="GH24" s="163">
        <v>0</v>
      </c>
      <c r="GI24" s="163" t="s">
        <v>80</v>
      </c>
      <c r="GJ24" s="163">
        <v>0</v>
      </c>
      <c r="GK24" s="163">
        <v>0</v>
      </c>
      <c r="GL24" s="163" t="s">
        <v>80</v>
      </c>
      <c r="GM24" s="163">
        <v>0</v>
      </c>
      <c r="GN24" s="163">
        <v>0</v>
      </c>
      <c r="GO24" s="163" t="s">
        <v>80</v>
      </c>
      <c r="GP24" s="163">
        <v>0</v>
      </c>
      <c r="GQ24" s="163">
        <v>0</v>
      </c>
      <c r="GR24" s="163" t="s">
        <v>80</v>
      </c>
      <c r="GS24" s="163">
        <v>0</v>
      </c>
      <c r="GT24" s="163">
        <v>0</v>
      </c>
      <c r="GU24" s="163" t="s">
        <v>80</v>
      </c>
      <c r="GV24" s="163">
        <v>0</v>
      </c>
      <c r="GW24" s="163">
        <v>0</v>
      </c>
      <c r="GX24" s="163" t="s">
        <v>80</v>
      </c>
      <c r="GY24" s="163">
        <v>0</v>
      </c>
      <c r="GZ24" s="163">
        <v>0</v>
      </c>
      <c r="HA24" s="163" t="s">
        <v>80</v>
      </c>
      <c r="HB24" s="163">
        <v>0</v>
      </c>
      <c r="HC24" s="163">
        <v>0</v>
      </c>
      <c r="HD24" s="163" t="s">
        <v>80</v>
      </c>
      <c r="HE24" s="163">
        <v>0</v>
      </c>
      <c r="HF24" s="163">
        <v>0</v>
      </c>
      <c r="HG24" s="163" t="s">
        <v>80</v>
      </c>
      <c r="HH24" s="163">
        <v>0</v>
      </c>
      <c r="HI24" s="163">
        <v>0</v>
      </c>
      <c r="HJ24" s="163" t="s">
        <v>80</v>
      </c>
      <c r="HK24" s="163">
        <v>0</v>
      </c>
      <c r="HL24" s="163">
        <v>0</v>
      </c>
      <c r="HM24" s="163" t="s">
        <v>80</v>
      </c>
      <c r="HN24" s="163">
        <v>0</v>
      </c>
      <c r="HO24" s="163">
        <v>0</v>
      </c>
      <c r="HP24" s="163" t="s">
        <v>80</v>
      </c>
      <c r="HQ24" s="163">
        <v>0</v>
      </c>
      <c r="HR24" s="163">
        <v>0</v>
      </c>
      <c r="HS24" s="163" t="s">
        <v>80</v>
      </c>
      <c r="HT24" s="163">
        <v>0</v>
      </c>
      <c r="HU24" s="163">
        <v>0</v>
      </c>
      <c r="HV24" s="163" t="s">
        <v>80</v>
      </c>
      <c r="HW24" s="163">
        <v>0</v>
      </c>
      <c r="HX24" s="163">
        <v>0</v>
      </c>
      <c r="HY24" s="163" t="s">
        <v>80</v>
      </c>
      <c r="HZ24" s="163">
        <v>0</v>
      </c>
      <c r="IA24" s="163">
        <v>0</v>
      </c>
      <c r="IB24" s="163" t="s">
        <v>80</v>
      </c>
      <c r="IC24" s="163">
        <v>0</v>
      </c>
      <c r="ID24" s="163">
        <v>0</v>
      </c>
      <c r="IE24" s="163" t="s">
        <v>80</v>
      </c>
      <c r="IF24" s="163">
        <v>0</v>
      </c>
      <c r="IG24" s="163">
        <v>0</v>
      </c>
      <c r="IH24" s="163" t="s">
        <v>80</v>
      </c>
      <c r="II24" s="163">
        <v>0</v>
      </c>
      <c r="IJ24" s="163">
        <v>0</v>
      </c>
      <c r="IK24" s="163" t="s">
        <v>80</v>
      </c>
      <c r="IL24" s="163">
        <v>0</v>
      </c>
      <c r="IM24" s="163">
        <v>0</v>
      </c>
      <c r="IN24" s="163" t="s">
        <v>80</v>
      </c>
      <c r="IO24" s="163">
        <v>0</v>
      </c>
      <c r="IP24" s="163">
        <v>0</v>
      </c>
      <c r="IQ24" s="163" t="s">
        <v>80</v>
      </c>
      <c r="IR24" s="163">
        <v>0</v>
      </c>
      <c r="IS24" s="163">
        <v>0</v>
      </c>
      <c r="IT24" s="163" t="s">
        <v>80</v>
      </c>
      <c r="IU24" s="163">
        <v>0</v>
      </c>
      <c r="IV24" s="163">
        <v>0</v>
      </c>
    </row>
    <row r="25" spans="1:256">
      <c r="A25" s="2"/>
      <c r="B25" s="2" t="s">
        <v>1265</v>
      </c>
      <c r="C25" s="2" t="s">
        <v>1265</v>
      </c>
      <c r="D25" s="2" t="s">
        <v>80</v>
      </c>
      <c r="E25" s="2">
        <v>0</v>
      </c>
      <c r="F25" s="2">
        <v>0</v>
      </c>
      <c r="G25" s="2" t="s">
        <v>80</v>
      </c>
      <c r="H25" s="2">
        <v>0</v>
      </c>
      <c r="I25" s="2">
        <v>0</v>
      </c>
      <c r="J25" s="2" t="s">
        <v>80</v>
      </c>
      <c r="K25" s="2">
        <v>0</v>
      </c>
      <c r="L25" s="2">
        <v>0</v>
      </c>
      <c r="M25" s="2" t="s">
        <v>80</v>
      </c>
      <c r="N25" s="2">
        <v>0</v>
      </c>
      <c r="O25" s="2">
        <v>0</v>
      </c>
      <c r="P25" s="2" t="s">
        <v>80</v>
      </c>
      <c r="Q25" s="2">
        <v>0</v>
      </c>
      <c r="R25" s="2">
        <v>0</v>
      </c>
      <c r="S25" s="2" t="s">
        <v>80</v>
      </c>
      <c r="T25" s="2">
        <v>0</v>
      </c>
      <c r="U25" s="2">
        <v>0</v>
      </c>
      <c r="V25" s="2" t="s">
        <v>80</v>
      </c>
      <c r="W25" s="2">
        <v>0</v>
      </c>
      <c r="X25" s="2">
        <v>0</v>
      </c>
      <c r="Y25" s="2" t="s">
        <v>80</v>
      </c>
      <c r="Z25" s="2">
        <v>0</v>
      </c>
      <c r="AA25" s="2">
        <v>0</v>
      </c>
      <c r="AB25" s="2" t="s">
        <v>80</v>
      </c>
      <c r="AC25" s="2">
        <v>0</v>
      </c>
      <c r="AD25" s="2">
        <v>0</v>
      </c>
      <c r="AE25" s="2" t="s">
        <v>80</v>
      </c>
      <c r="AF25" s="2">
        <v>0</v>
      </c>
      <c r="AG25" s="2">
        <v>0</v>
      </c>
      <c r="AH25" s="2" t="s">
        <v>80</v>
      </c>
      <c r="AI25" s="2">
        <v>0</v>
      </c>
      <c r="AJ25" s="2">
        <v>0</v>
      </c>
      <c r="AK25" s="2" t="s">
        <v>80</v>
      </c>
      <c r="AL25" s="2">
        <v>0</v>
      </c>
      <c r="AM25" s="2">
        <v>0</v>
      </c>
      <c r="AN25" s="2" t="s">
        <v>80</v>
      </c>
      <c r="AO25" s="2">
        <v>0</v>
      </c>
      <c r="AP25" s="2">
        <v>0</v>
      </c>
      <c r="AQ25" s="2" t="s">
        <v>80</v>
      </c>
      <c r="AR25" s="2">
        <v>0</v>
      </c>
      <c r="AS25" s="2">
        <v>0</v>
      </c>
      <c r="AT25" s="2" t="s">
        <v>80</v>
      </c>
      <c r="AU25" s="2">
        <v>0</v>
      </c>
      <c r="AV25" s="2">
        <v>0</v>
      </c>
      <c r="AW25" s="2" t="s">
        <v>80</v>
      </c>
      <c r="AX25" s="2">
        <v>0</v>
      </c>
      <c r="AY25" s="2">
        <v>0</v>
      </c>
      <c r="AZ25" s="2" t="s">
        <v>80</v>
      </c>
      <c r="BA25" s="2">
        <v>0</v>
      </c>
      <c r="BB25" s="2">
        <v>0</v>
      </c>
      <c r="BC25" s="2" t="s">
        <v>80</v>
      </c>
      <c r="BD25" s="2">
        <v>0</v>
      </c>
      <c r="BE25" s="2">
        <v>0</v>
      </c>
      <c r="BF25" s="2" t="s">
        <v>80</v>
      </c>
      <c r="BG25" s="2">
        <v>0</v>
      </c>
      <c r="BH25" s="2">
        <v>0</v>
      </c>
      <c r="BI25" s="2" t="s">
        <v>80</v>
      </c>
      <c r="BJ25" s="2">
        <v>0</v>
      </c>
      <c r="BK25" s="2">
        <v>0</v>
      </c>
      <c r="BL25" s="2" t="s">
        <v>80</v>
      </c>
      <c r="BM25" s="2">
        <v>0</v>
      </c>
      <c r="BN25" s="2">
        <v>0</v>
      </c>
      <c r="BO25" s="2" t="s">
        <v>80</v>
      </c>
      <c r="BP25" s="2">
        <v>0</v>
      </c>
      <c r="BQ25" s="2">
        <v>0</v>
      </c>
      <c r="BR25" s="2" t="s">
        <v>80</v>
      </c>
      <c r="BS25" s="2">
        <v>0</v>
      </c>
      <c r="BT25" s="2">
        <v>0</v>
      </c>
      <c r="BU25" s="2" t="s">
        <v>80</v>
      </c>
      <c r="BV25" s="2">
        <v>0</v>
      </c>
      <c r="BW25" s="2">
        <v>0</v>
      </c>
      <c r="BX25" s="2" t="s">
        <v>80</v>
      </c>
      <c r="BY25" s="2">
        <v>0</v>
      </c>
      <c r="BZ25" s="2">
        <v>0</v>
      </c>
      <c r="CA25" s="2" t="s">
        <v>80</v>
      </c>
      <c r="CB25" s="2">
        <v>0</v>
      </c>
      <c r="CC25" s="2">
        <v>0</v>
      </c>
      <c r="CD25" s="2" t="s">
        <v>80</v>
      </c>
      <c r="CE25" s="2">
        <v>0</v>
      </c>
      <c r="CF25" s="2">
        <v>0</v>
      </c>
      <c r="CG25" s="68"/>
      <c r="CH25" s="68"/>
      <c r="CI25" s="68"/>
      <c r="CJ25" s="68"/>
      <c r="CK25" s="6" t="s">
        <v>80</v>
      </c>
      <c r="CL25" s="6" t="s">
        <v>80</v>
      </c>
      <c r="CM25" s="6" t="s">
        <v>80</v>
      </c>
      <c r="CN25" s="6">
        <v>0</v>
      </c>
      <c r="CO25" s="6">
        <v>0</v>
      </c>
      <c r="CP25" s="6" t="s">
        <v>80</v>
      </c>
      <c r="CQ25" s="6">
        <v>0</v>
      </c>
      <c r="CR25" s="6">
        <v>0</v>
      </c>
      <c r="CS25" s="6" t="s">
        <v>80</v>
      </c>
      <c r="CT25" s="6">
        <v>0</v>
      </c>
      <c r="CU25" s="6">
        <v>0</v>
      </c>
      <c r="CV25" s="6" t="s">
        <v>80</v>
      </c>
      <c r="CW25" s="6">
        <v>0</v>
      </c>
      <c r="CX25" s="6">
        <v>0</v>
      </c>
      <c r="CY25" s="6" t="s">
        <v>80</v>
      </c>
      <c r="CZ25" s="6">
        <v>0</v>
      </c>
      <c r="DA25" s="6">
        <v>0</v>
      </c>
      <c r="DB25" s="6" t="s">
        <v>80</v>
      </c>
      <c r="DC25" s="6">
        <v>0</v>
      </c>
      <c r="DD25" s="6">
        <v>0</v>
      </c>
      <c r="DE25" s="6" t="s">
        <v>80</v>
      </c>
      <c r="DF25" s="6">
        <v>0</v>
      </c>
      <c r="DG25" s="6">
        <v>0</v>
      </c>
      <c r="DH25" s="6" t="s">
        <v>80</v>
      </c>
      <c r="DI25" s="6">
        <v>0</v>
      </c>
      <c r="DJ25" s="6">
        <v>0</v>
      </c>
      <c r="DK25" s="6" t="s">
        <v>80</v>
      </c>
      <c r="DL25" s="6">
        <v>0</v>
      </c>
      <c r="DM25" s="6">
        <v>0</v>
      </c>
      <c r="DN25" s="6" t="s">
        <v>80</v>
      </c>
      <c r="DO25" s="6">
        <v>0</v>
      </c>
      <c r="DP25" s="6">
        <v>0</v>
      </c>
      <c r="DQ25" s="6" t="s">
        <v>80</v>
      </c>
      <c r="DR25" s="6">
        <v>0</v>
      </c>
      <c r="DS25" s="6">
        <v>0</v>
      </c>
      <c r="DT25" s="6" t="s">
        <v>80</v>
      </c>
      <c r="DU25" s="6">
        <v>0</v>
      </c>
      <c r="DV25" s="6">
        <v>0</v>
      </c>
      <c r="DW25" s="6" t="s">
        <v>80</v>
      </c>
      <c r="DX25" s="6">
        <v>0</v>
      </c>
      <c r="DY25" s="6">
        <v>0</v>
      </c>
      <c r="DZ25" s="6" t="s">
        <v>80</v>
      </c>
      <c r="EA25" s="6">
        <v>0</v>
      </c>
      <c r="EB25" s="6">
        <v>0</v>
      </c>
      <c r="EC25" s="6" t="s">
        <v>80</v>
      </c>
      <c r="ED25" s="6">
        <v>0</v>
      </c>
      <c r="EE25" s="6">
        <v>0</v>
      </c>
      <c r="EF25" s="6" t="s">
        <v>80</v>
      </c>
      <c r="EG25" s="6">
        <v>0</v>
      </c>
      <c r="EH25" s="6">
        <v>0</v>
      </c>
      <c r="EI25" s="6" t="s">
        <v>80</v>
      </c>
      <c r="EJ25" s="6">
        <v>0</v>
      </c>
      <c r="EK25" s="6">
        <v>0</v>
      </c>
      <c r="EL25" s="6" t="s">
        <v>80</v>
      </c>
      <c r="EM25" s="6">
        <v>0</v>
      </c>
      <c r="EN25" s="6">
        <v>0</v>
      </c>
      <c r="EO25" s="6" t="s">
        <v>80</v>
      </c>
      <c r="EP25" s="6">
        <v>0</v>
      </c>
      <c r="EQ25" s="6">
        <v>0</v>
      </c>
      <c r="ER25" s="6" t="s">
        <v>80</v>
      </c>
      <c r="ES25" s="6">
        <v>0</v>
      </c>
      <c r="ET25" s="6">
        <v>0</v>
      </c>
      <c r="EU25" s="6" t="s">
        <v>80</v>
      </c>
      <c r="EV25" s="6">
        <v>0</v>
      </c>
      <c r="EW25" s="6">
        <v>0</v>
      </c>
      <c r="EX25" s="6" t="s">
        <v>80</v>
      </c>
      <c r="EY25" s="6">
        <v>0</v>
      </c>
      <c r="EZ25" s="6">
        <v>0</v>
      </c>
      <c r="FA25" s="6" t="s">
        <v>80</v>
      </c>
      <c r="FB25" s="6">
        <v>0</v>
      </c>
      <c r="FC25" s="6">
        <v>0</v>
      </c>
      <c r="FD25" s="6" t="s">
        <v>80</v>
      </c>
      <c r="FE25" s="6">
        <v>0</v>
      </c>
      <c r="FF25" s="6">
        <v>0</v>
      </c>
      <c r="FG25" s="6" t="s">
        <v>80</v>
      </c>
      <c r="FH25" s="6">
        <v>0</v>
      </c>
      <c r="FI25" s="6">
        <v>0</v>
      </c>
      <c r="FJ25" s="6" t="s">
        <v>80</v>
      </c>
      <c r="FK25" s="6">
        <v>0</v>
      </c>
      <c r="FL25" s="6">
        <v>0</v>
      </c>
      <c r="FM25" s="6" t="s">
        <v>80</v>
      </c>
      <c r="FN25" s="6">
        <v>0</v>
      </c>
      <c r="FO25" s="6">
        <v>0</v>
      </c>
      <c r="FR25" s="163" t="s">
        <v>80</v>
      </c>
      <c r="FS25" s="163" t="s">
        <v>80</v>
      </c>
      <c r="FT25" s="163" t="s">
        <v>80</v>
      </c>
      <c r="FU25" s="163">
        <v>0</v>
      </c>
      <c r="FV25" s="163">
        <v>0</v>
      </c>
      <c r="FW25" s="163" t="s">
        <v>80</v>
      </c>
      <c r="FX25" s="163">
        <v>0</v>
      </c>
      <c r="FY25" s="163">
        <v>0</v>
      </c>
      <c r="FZ25" s="163" t="s">
        <v>80</v>
      </c>
      <c r="GA25" s="163">
        <v>0</v>
      </c>
      <c r="GB25" s="163">
        <v>0</v>
      </c>
      <c r="GC25" s="163" t="s">
        <v>80</v>
      </c>
      <c r="GD25" s="163">
        <v>0</v>
      </c>
      <c r="GE25" s="163">
        <v>0</v>
      </c>
      <c r="GF25" s="163" t="s">
        <v>80</v>
      </c>
      <c r="GG25" s="163">
        <v>0</v>
      </c>
      <c r="GH25" s="163">
        <v>0</v>
      </c>
      <c r="GI25" s="163" t="s">
        <v>80</v>
      </c>
      <c r="GJ25" s="163">
        <v>0</v>
      </c>
      <c r="GK25" s="163">
        <v>0</v>
      </c>
      <c r="GL25" s="163" t="s">
        <v>80</v>
      </c>
      <c r="GM25" s="163">
        <v>0</v>
      </c>
      <c r="GN25" s="163">
        <v>0</v>
      </c>
      <c r="GO25" s="163" t="s">
        <v>80</v>
      </c>
      <c r="GP25" s="163">
        <v>0</v>
      </c>
      <c r="GQ25" s="163">
        <v>0</v>
      </c>
      <c r="GR25" s="163" t="s">
        <v>80</v>
      </c>
      <c r="GS25" s="163">
        <v>0</v>
      </c>
      <c r="GT25" s="163">
        <v>0</v>
      </c>
      <c r="GU25" s="163" t="s">
        <v>80</v>
      </c>
      <c r="GV25" s="163">
        <v>0</v>
      </c>
      <c r="GW25" s="163">
        <v>0</v>
      </c>
      <c r="GX25" s="163" t="s">
        <v>80</v>
      </c>
      <c r="GY25" s="163">
        <v>0</v>
      </c>
      <c r="GZ25" s="163">
        <v>0</v>
      </c>
      <c r="HA25" s="163" t="s">
        <v>80</v>
      </c>
      <c r="HB25" s="163">
        <v>0</v>
      </c>
      <c r="HC25" s="163">
        <v>0</v>
      </c>
      <c r="HD25" s="163" t="s">
        <v>80</v>
      </c>
      <c r="HE25" s="163">
        <v>0</v>
      </c>
      <c r="HF25" s="163">
        <v>0</v>
      </c>
      <c r="HG25" s="163" t="s">
        <v>80</v>
      </c>
      <c r="HH25" s="163">
        <v>0</v>
      </c>
      <c r="HI25" s="163">
        <v>0</v>
      </c>
      <c r="HJ25" s="163" t="s">
        <v>80</v>
      </c>
      <c r="HK25" s="163">
        <v>0</v>
      </c>
      <c r="HL25" s="163">
        <v>0</v>
      </c>
      <c r="HM25" s="163" t="s">
        <v>80</v>
      </c>
      <c r="HN25" s="163">
        <v>0</v>
      </c>
      <c r="HO25" s="163">
        <v>0</v>
      </c>
      <c r="HP25" s="163" t="s">
        <v>80</v>
      </c>
      <c r="HQ25" s="163">
        <v>0</v>
      </c>
      <c r="HR25" s="163">
        <v>0</v>
      </c>
      <c r="HS25" s="163" t="s">
        <v>80</v>
      </c>
      <c r="HT25" s="163">
        <v>0</v>
      </c>
      <c r="HU25" s="163">
        <v>0</v>
      </c>
      <c r="HV25" s="163" t="s">
        <v>80</v>
      </c>
      <c r="HW25" s="163">
        <v>0</v>
      </c>
      <c r="HX25" s="163">
        <v>0</v>
      </c>
      <c r="HY25" s="163" t="s">
        <v>80</v>
      </c>
      <c r="HZ25" s="163">
        <v>0</v>
      </c>
      <c r="IA25" s="163">
        <v>0</v>
      </c>
      <c r="IB25" s="163" t="s">
        <v>80</v>
      </c>
      <c r="IC25" s="163">
        <v>0</v>
      </c>
      <c r="ID25" s="163">
        <v>0</v>
      </c>
      <c r="IE25" s="163" t="s">
        <v>80</v>
      </c>
      <c r="IF25" s="163">
        <v>0</v>
      </c>
      <c r="IG25" s="163">
        <v>0</v>
      </c>
      <c r="IH25" s="163" t="s">
        <v>80</v>
      </c>
      <c r="II25" s="163">
        <v>0</v>
      </c>
      <c r="IJ25" s="163">
        <v>0</v>
      </c>
      <c r="IK25" s="163" t="s">
        <v>80</v>
      </c>
      <c r="IL25" s="163">
        <v>0</v>
      </c>
      <c r="IM25" s="163">
        <v>0</v>
      </c>
      <c r="IN25" s="163" t="s">
        <v>80</v>
      </c>
      <c r="IO25" s="163">
        <v>0</v>
      </c>
      <c r="IP25" s="163">
        <v>0</v>
      </c>
      <c r="IQ25" s="163" t="s">
        <v>80</v>
      </c>
      <c r="IR25" s="163">
        <v>0</v>
      </c>
      <c r="IS25" s="163">
        <v>0</v>
      </c>
      <c r="IT25" s="163" t="s">
        <v>80</v>
      </c>
      <c r="IU25" s="163">
        <v>0</v>
      </c>
      <c r="IV25" s="163">
        <v>0</v>
      </c>
    </row>
    <row r="26" spans="1:256">
      <c r="A26" s="2"/>
      <c r="B26" s="2" t="s">
        <v>1712</v>
      </c>
      <c r="C26" s="2" t="s">
        <v>1712</v>
      </c>
      <c r="D26" s="2" t="s">
        <v>80</v>
      </c>
      <c r="E26" s="2">
        <v>0</v>
      </c>
      <c r="F26" s="2">
        <v>0</v>
      </c>
      <c r="G26" s="2" t="s">
        <v>80</v>
      </c>
      <c r="H26" s="2">
        <v>0</v>
      </c>
      <c r="I26" s="2">
        <v>0</v>
      </c>
      <c r="J26" s="2" t="s">
        <v>80</v>
      </c>
      <c r="K26" s="2">
        <v>0</v>
      </c>
      <c r="L26" s="2">
        <v>0</v>
      </c>
      <c r="M26" s="2" t="s">
        <v>80</v>
      </c>
      <c r="N26" s="2">
        <v>0</v>
      </c>
      <c r="O26" s="2">
        <v>0</v>
      </c>
      <c r="P26" s="2" t="s">
        <v>80</v>
      </c>
      <c r="Q26" s="2">
        <v>0</v>
      </c>
      <c r="R26" s="2">
        <v>0</v>
      </c>
      <c r="S26" s="2" t="s">
        <v>80</v>
      </c>
      <c r="T26" s="2">
        <v>0</v>
      </c>
      <c r="U26" s="2">
        <v>0</v>
      </c>
      <c r="V26" s="2" t="s">
        <v>80</v>
      </c>
      <c r="W26" s="2">
        <v>0</v>
      </c>
      <c r="X26" s="2">
        <v>0</v>
      </c>
      <c r="Y26" s="2" t="s">
        <v>80</v>
      </c>
      <c r="Z26" s="2">
        <v>0</v>
      </c>
      <c r="AA26" s="2">
        <v>0</v>
      </c>
      <c r="AB26" s="2" t="s">
        <v>80</v>
      </c>
      <c r="AC26" s="2">
        <v>0</v>
      </c>
      <c r="AD26" s="2">
        <v>0</v>
      </c>
      <c r="AE26" s="2" t="s">
        <v>80</v>
      </c>
      <c r="AF26" s="2">
        <v>0</v>
      </c>
      <c r="AG26" s="2">
        <v>0</v>
      </c>
      <c r="AH26" s="2" t="s">
        <v>80</v>
      </c>
      <c r="AI26" s="2">
        <v>0</v>
      </c>
      <c r="AJ26" s="2">
        <v>0</v>
      </c>
      <c r="AK26" s="2" t="s">
        <v>80</v>
      </c>
      <c r="AL26" s="2">
        <v>0</v>
      </c>
      <c r="AM26" s="2">
        <v>0</v>
      </c>
      <c r="AN26" s="2" t="s">
        <v>80</v>
      </c>
      <c r="AO26" s="2">
        <v>0</v>
      </c>
      <c r="AP26" s="2">
        <v>0</v>
      </c>
      <c r="AQ26" s="2" t="s">
        <v>80</v>
      </c>
      <c r="AR26" s="2">
        <v>0</v>
      </c>
      <c r="AS26" s="2">
        <v>0</v>
      </c>
      <c r="AT26" s="2" t="s">
        <v>80</v>
      </c>
      <c r="AU26" s="2">
        <v>0</v>
      </c>
      <c r="AV26" s="2">
        <v>0</v>
      </c>
      <c r="AW26" s="2" t="s">
        <v>80</v>
      </c>
      <c r="AX26" s="2">
        <v>0</v>
      </c>
      <c r="AY26" s="2">
        <v>0</v>
      </c>
      <c r="AZ26" s="2" t="s">
        <v>80</v>
      </c>
      <c r="BA26" s="2">
        <v>0</v>
      </c>
      <c r="BB26" s="2">
        <v>0</v>
      </c>
      <c r="BC26" s="2" t="s">
        <v>80</v>
      </c>
      <c r="BD26" s="2">
        <v>0</v>
      </c>
      <c r="BE26" s="2">
        <v>0</v>
      </c>
      <c r="BF26" s="2" t="s">
        <v>80</v>
      </c>
      <c r="BG26" s="2">
        <v>0</v>
      </c>
      <c r="BH26" s="2">
        <v>0</v>
      </c>
      <c r="BI26" s="2" t="s">
        <v>80</v>
      </c>
      <c r="BJ26" s="2">
        <v>0</v>
      </c>
      <c r="BK26" s="2">
        <v>0</v>
      </c>
      <c r="BL26" s="2" t="s">
        <v>80</v>
      </c>
      <c r="BM26" s="2">
        <v>0</v>
      </c>
      <c r="BN26" s="2">
        <v>0</v>
      </c>
      <c r="BO26" s="2" t="s">
        <v>80</v>
      </c>
      <c r="BP26" s="2">
        <v>0</v>
      </c>
      <c r="BQ26" s="2">
        <v>0</v>
      </c>
      <c r="BR26" s="2" t="s">
        <v>80</v>
      </c>
      <c r="BS26" s="2">
        <v>0</v>
      </c>
      <c r="BT26" s="2">
        <v>0</v>
      </c>
      <c r="BU26" s="2" t="s">
        <v>80</v>
      </c>
      <c r="BV26" s="2">
        <v>0</v>
      </c>
      <c r="BW26" s="2">
        <v>0</v>
      </c>
      <c r="BX26" s="2" t="s">
        <v>80</v>
      </c>
      <c r="BY26" s="2">
        <v>0</v>
      </c>
      <c r="BZ26" s="2">
        <v>0</v>
      </c>
      <c r="CA26" s="2" t="s">
        <v>80</v>
      </c>
      <c r="CB26" s="2">
        <v>0</v>
      </c>
      <c r="CC26" s="2">
        <v>0</v>
      </c>
      <c r="CD26" s="2" t="s">
        <v>80</v>
      </c>
      <c r="CE26" s="2">
        <v>0</v>
      </c>
      <c r="CF26" s="2">
        <v>0</v>
      </c>
      <c r="CG26" s="68"/>
      <c r="CH26" s="68"/>
      <c r="CI26" s="68"/>
      <c r="CJ26" s="68"/>
      <c r="CK26" s="6" t="s">
        <v>80</v>
      </c>
      <c r="CL26" s="6" t="s">
        <v>80</v>
      </c>
      <c r="CM26" s="6" t="s">
        <v>80</v>
      </c>
      <c r="CN26" s="6">
        <v>0</v>
      </c>
      <c r="CO26" s="6">
        <v>0</v>
      </c>
      <c r="CP26" s="6" t="s">
        <v>80</v>
      </c>
      <c r="CQ26" s="6">
        <v>0</v>
      </c>
      <c r="CR26" s="6">
        <v>0</v>
      </c>
      <c r="CS26" s="6" t="s">
        <v>80</v>
      </c>
      <c r="CT26" s="6">
        <v>0</v>
      </c>
      <c r="CU26" s="6">
        <v>0</v>
      </c>
      <c r="CV26" s="6" t="s">
        <v>80</v>
      </c>
      <c r="CW26" s="6">
        <v>0</v>
      </c>
      <c r="CX26" s="6">
        <v>0</v>
      </c>
      <c r="CY26" s="6" t="s">
        <v>80</v>
      </c>
      <c r="CZ26" s="6">
        <v>0</v>
      </c>
      <c r="DA26" s="6">
        <v>0</v>
      </c>
      <c r="DB26" s="6" t="s">
        <v>80</v>
      </c>
      <c r="DC26" s="6">
        <v>0</v>
      </c>
      <c r="DD26" s="6">
        <v>0</v>
      </c>
      <c r="DE26" s="6" t="s">
        <v>80</v>
      </c>
      <c r="DF26" s="6">
        <v>0</v>
      </c>
      <c r="DG26" s="6">
        <v>0</v>
      </c>
      <c r="DH26" s="6" t="s">
        <v>80</v>
      </c>
      <c r="DI26" s="6">
        <v>0</v>
      </c>
      <c r="DJ26" s="6">
        <v>0</v>
      </c>
      <c r="DK26" s="6" t="s">
        <v>80</v>
      </c>
      <c r="DL26" s="6">
        <v>0</v>
      </c>
      <c r="DM26" s="6">
        <v>0</v>
      </c>
      <c r="DN26" s="6" t="s">
        <v>80</v>
      </c>
      <c r="DO26" s="6">
        <v>0</v>
      </c>
      <c r="DP26" s="6">
        <v>0</v>
      </c>
      <c r="DQ26" s="6" t="s">
        <v>80</v>
      </c>
      <c r="DR26" s="6">
        <v>0</v>
      </c>
      <c r="DS26" s="6">
        <v>0</v>
      </c>
      <c r="DT26" s="6" t="s">
        <v>80</v>
      </c>
      <c r="DU26" s="6">
        <v>0</v>
      </c>
      <c r="DV26" s="6">
        <v>0</v>
      </c>
      <c r="DW26" s="6" t="s">
        <v>80</v>
      </c>
      <c r="DX26" s="6">
        <v>0</v>
      </c>
      <c r="DY26" s="6">
        <v>0</v>
      </c>
      <c r="DZ26" s="6" t="s">
        <v>80</v>
      </c>
      <c r="EA26" s="6">
        <v>0</v>
      </c>
      <c r="EB26" s="6">
        <v>0</v>
      </c>
      <c r="EC26" s="6" t="s">
        <v>80</v>
      </c>
      <c r="ED26" s="6">
        <v>0</v>
      </c>
      <c r="EE26" s="6">
        <v>0</v>
      </c>
      <c r="EF26" s="6" t="s">
        <v>80</v>
      </c>
      <c r="EG26" s="6">
        <v>0</v>
      </c>
      <c r="EH26" s="6">
        <v>0</v>
      </c>
      <c r="EI26" s="6" t="s">
        <v>80</v>
      </c>
      <c r="EJ26" s="6">
        <v>0</v>
      </c>
      <c r="EK26" s="6">
        <v>0</v>
      </c>
      <c r="EL26" s="6" t="s">
        <v>80</v>
      </c>
      <c r="EM26" s="6">
        <v>0</v>
      </c>
      <c r="EN26" s="6">
        <v>0</v>
      </c>
      <c r="EO26" s="6" t="s">
        <v>80</v>
      </c>
      <c r="EP26" s="6">
        <v>0</v>
      </c>
      <c r="EQ26" s="6">
        <v>0</v>
      </c>
      <c r="ER26" s="6" t="s">
        <v>80</v>
      </c>
      <c r="ES26" s="6">
        <v>0</v>
      </c>
      <c r="ET26" s="6">
        <v>0</v>
      </c>
      <c r="EU26" s="6" t="s">
        <v>80</v>
      </c>
      <c r="EV26" s="6">
        <v>0</v>
      </c>
      <c r="EW26" s="6">
        <v>0</v>
      </c>
      <c r="EX26" s="6" t="s">
        <v>80</v>
      </c>
      <c r="EY26" s="6">
        <v>0</v>
      </c>
      <c r="EZ26" s="6">
        <v>0</v>
      </c>
      <c r="FA26" s="6" t="s">
        <v>80</v>
      </c>
      <c r="FB26" s="6">
        <v>0</v>
      </c>
      <c r="FC26" s="6">
        <v>0</v>
      </c>
      <c r="FD26" s="6" t="s">
        <v>80</v>
      </c>
      <c r="FE26" s="6">
        <v>0</v>
      </c>
      <c r="FF26" s="6">
        <v>0</v>
      </c>
      <c r="FG26" s="6" t="s">
        <v>80</v>
      </c>
      <c r="FH26" s="6">
        <v>0</v>
      </c>
      <c r="FI26" s="6">
        <v>0</v>
      </c>
      <c r="FJ26" s="6" t="s">
        <v>80</v>
      </c>
      <c r="FK26" s="6">
        <v>0</v>
      </c>
      <c r="FL26" s="6">
        <v>0</v>
      </c>
      <c r="FM26" s="6" t="s">
        <v>80</v>
      </c>
      <c r="FN26" s="6">
        <v>0</v>
      </c>
      <c r="FO26" s="6">
        <v>0</v>
      </c>
      <c r="FR26" s="163" t="s">
        <v>80</v>
      </c>
      <c r="FS26" s="163" t="s">
        <v>80</v>
      </c>
      <c r="FT26" s="163" t="s">
        <v>80</v>
      </c>
      <c r="FU26" s="163">
        <v>0</v>
      </c>
      <c r="FV26" s="163">
        <v>0</v>
      </c>
      <c r="FW26" s="163" t="s">
        <v>80</v>
      </c>
      <c r="FX26" s="163">
        <v>0</v>
      </c>
      <c r="FY26" s="163">
        <v>0</v>
      </c>
      <c r="FZ26" s="163" t="s">
        <v>80</v>
      </c>
      <c r="GA26" s="163">
        <v>0</v>
      </c>
      <c r="GB26" s="163">
        <v>0</v>
      </c>
      <c r="GC26" s="163" t="s">
        <v>80</v>
      </c>
      <c r="GD26" s="163">
        <v>0</v>
      </c>
      <c r="GE26" s="163">
        <v>0</v>
      </c>
      <c r="GF26" s="163" t="s">
        <v>80</v>
      </c>
      <c r="GG26" s="163">
        <v>0</v>
      </c>
      <c r="GH26" s="163">
        <v>0</v>
      </c>
      <c r="GI26" s="163" t="s">
        <v>80</v>
      </c>
      <c r="GJ26" s="163">
        <v>0</v>
      </c>
      <c r="GK26" s="163">
        <v>0</v>
      </c>
      <c r="GL26" s="163" t="s">
        <v>80</v>
      </c>
      <c r="GM26" s="163">
        <v>0</v>
      </c>
      <c r="GN26" s="163">
        <v>0</v>
      </c>
      <c r="GO26" s="163" t="s">
        <v>80</v>
      </c>
      <c r="GP26" s="163">
        <v>0</v>
      </c>
      <c r="GQ26" s="163">
        <v>0</v>
      </c>
      <c r="GR26" s="163" t="s">
        <v>80</v>
      </c>
      <c r="GS26" s="163">
        <v>0</v>
      </c>
      <c r="GT26" s="163">
        <v>0</v>
      </c>
      <c r="GU26" s="163" t="s">
        <v>80</v>
      </c>
      <c r="GV26" s="163">
        <v>0</v>
      </c>
      <c r="GW26" s="163">
        <v>0</v>
      </c>
      <c r="GX26" s="163" t="s">
        <v>80</v>
      </c>
      <c r="GY26" s="163">
        <v>0</v>
      </c>
      <c r="GZ26" s="163">
        <v>0</v>
      </c>
      <c r="HA26" s="163" t="s">
        <v>80</v>
      </c>
      <c r="HB26" s="163">
        <v>0</v>
      </c>
      <c r="HC26" s="163">
        <v>0</v>
      </c>
      <c r="HD26" s="163" t="s">
        <v>80</v>
      </c>
      <c r="HE26" s="163">
        <v>0</v>
      </c>
      <c r="HF26" s="163">
        <v>0</v>
      </c>
      <c r="HG26" s="163" t="s">
        <v>80</v>
      </c>
      <c r="HH26" s="163">
        <v>0</v>
      </c>
      <c r="HI26" s="163">
        <v>0</v>
      </c>
      <c r="HJ26" s="163" t="s">
        <v>80</v>
      </c>
      <c r="HK26" s="163">
        <v>0</v>
      </c>
      <c r="HL26" s="163">
        <v>0</v>
      </c>
      <c r="HM26" s="163" t="s">
        <v>80</v>
      </c>
      <c r="HN26" s="163">
        <v>0</v>
      </c>
      <c r="HO26" s="163">
        <v>0</v>
      </c>
      <c r="HP26" s="163" t="s">
        <v>80</v>
      </c>
      <c r="HQ26" s="163">
        <v>0</v>
      </c>
      <c r="HR26" s="163">
        <v>0</v>
      </c>
      <c r="HS26" s="163" t="s">
        <v>80</v>
      </c>
      <c r="HT26" s="163">
        <v>0</v>
      </c>
      <c r="HU26" s="163">
        <v>0</v>
      </c>
      <c r="HV26" s="163" t="s">
        <v>80</v>
      </c>
      <c r="HW26" s="163">
        <v>0</v>
      </c>
      <c r="HX26" s="163">
        <v>0</v>
      </c>
      <c r="HY26" s="163" t="s">
        <v>80</v>
      </c>
      <c r="HZ26" s="163">
        <v>0</v>
      </c>
      <c r="IA26" s="163">
        <v>0</v>
      </c>
      <c r="IB26" s="163" t="s">
        <v>80</v>
      </c>
      <c r="IC26" s="163">
        <v>0</v>
      </c>
      <c r="ID26" s="163">
        <v>0</v>
      </c>
      <c r="IE26" s="163" t="s">
        <v>80</v>
      </c>
      <c r="IF26" s="163">
        <v>0</v>
      </c>
      <c r="IG26" s="163">
        <v>0</v>
      </c>
      <c r="IH26" s="163" t="s">
        <v>80</v>
      </c>
      <c r="II26" s="163">
        <v>0</v>
      </c>
      <c r="IJ26" s="163">
        <v>0</v>
      </c>
      <c r="IK26" s="163" t="s">
        <v>80</v>
      </c>
      <c r="IL26" s="163">
        <v>0</v>
      </c>
      <c r="IM26" s="163">
        <v>0</v>
      </c>
      <c r="IN26" s="163" t="s">
        <v>80</v>
      </c>
      <c r="IO26" s="163">
        <v>0</v>
      </c>
      <c r="IP26" s="163">
        <v>0</v>
      </c>
      <c r="IQ26" s="163" t="s">
        <v>80</v>
      </c>
      <c r="IR26" s="163">
        <v>0</v>
      </c>
      <c r="IS26" s="163">
        <v>0</v>
      </c>
      <c r="IT26" s="163" t="s">
        <v>80</v>
      </c>
      <c r="IU26" s="163">
        <v>0</v>
      </c>
      <c r="IV26" s="163">
        <v>0</v>
      </c>
    </row>
    <row r="27" spans="1:256">
      <c r="A27" s="2"/>
      <c r="B27" s="2" t="s">
        <v>80</v>
      </c>
      <c r="C27" s="2" t="s">
        <v>80</v>
      </c>
      <c r="D27" s="2" t="s">
        <v>80</v>
      </c>
      <c r="E27" s="2">
        <v>0</v>
      </c>
      <c r="F27" s="2">
        <v>0</v>
      </c>
      <c r="G27" s="2" t="s">
        <v>80</v>
      </c>
      <c r="H27" s="2">
        <v>0</v>
      </c>
      <c r="I27" s="2">
        <v>0</v>
      </c>
      <c r="J27" s="2" t="s">
        <v>80</v>
      </c>
      <c r="K27" s="2">
        <v>0</v>
      </c>
      <c r="L27" s="2">
        <v>0</v>
      </c>
      <c r="M27" s="2" t="s">
        <v>80</v>
      </c>
      <c r="N27" s="2">
        <v>0</v>
      </c>
      <c r="O27" s="2">
        <v>0</v>
      </c>
      <c r="P27" s="2" t="s">
        <v>80</v>
      </c>
      <c r="Q27" s="2">
        <v>0</v>
      </c>
      <c r="R27" s="2">
        <v>0</v>
      </c>
      <c r="S27" s="2" t="s">
        <v>80</v>
      </c>
      <c r="T27" s="2">
        <v>0</v>
      </c>
      <c r="U27" s="2">
        <v>0</v>
      </c>
      <c r="V27" s="2" t="s">
        <v>80</v>
      </c>
      <c r="W27" s="2">
        <v>0</v>
      </c>
      <c r="X27" s="2">
        <v>0</v>
      </c>
      <c r="Y27" s="2" t="s">
        <v>80</v>
      </c>
      <c r="Z27" s="2">
        <v>0</v>
      </c>
      <c r="AA27" s="2">
        <v>0</v>
      </c>
      <c r="AB27" s="2" t="s">
        <v>80</v>
      </c>
      <c r="AC27" s="2">
        <v>0</v>
      </c>
      <c r="AD27" s="2">
        <v>0</v>
      </c>
      <c r="AE27" s="2" t="s">
        <v>80</v>
      </c>
      <c r="AF27" s="2">
        <v>0</v>
      </c>
      <c r="AG27" s="2">
        <v>0</v>
      </c>
      <c r="AH27" s="2" t="s">
        <v>80</v>
      </c>
      <c r="AI27" s="2">
        <v>0</v>
      </c>
      <c r="AJ27" s="2">
        <v>0</v>
      </c>
      <c r="AK27" s="2" t="s">
        <v>80</v>
      </c>
      <c r="AL27" s="2">
        <v>0</v>
      </c>
      <c r="AM27" s="2">
        <v>0</v>
      </c>
      <c r="AN27" s="2" t="s">
        <v>80</v>
      </c>
      <c r="AO27" s="2">
        <v>0</v>
      </c>
      <c r="AP27" s="2">
        <v>0</v>
      </c>
      <c r="AQ27" s="2" t="s">
        <v>80</v>
      </c>
      <c r="AR27" s="2">
        <v>0</v>
      </c>
      <c r="AS27" s="2">
        <v>0</v>
      </c>
      <c r="AT27" s="2" t="s">
        <v>80</v>
      </c>
      <c r="AU27" s="2">
        <v>0</v>
      </c>
      <c r="AV27" s="2">
        <v>0</v>
      </c>
      <c r="AW27" s="2" t="s">
        <v>80</v>
      </c>
      <c r="AX27" s="2">
        <v>0</v>
      </c>
      <c r="AY27" s="2">
        <v>0</v>
      </c>
      <c r="AZ27" s="2" t="s">
        <v>80</v>
      </c>
      <c r="BA27" s="2">
        <v>0</v>
      </c>
      <c r="BB27" s="2">
        <v>0</v>
      </c>
      <c r="BC27" s="2" t="s">
        <v>80</v>
      </c>
      <c r="BD27" s="2">
        <v>0</v>
      </c>
      <c r="BE27" s="2">
        <v>0</v>
      </c>
      <c r="BF27" s="2" t="s">
        <v>80</v>
      </c>
      <c r="BG27" s="2">
        <v>0</v>
      </c>
      <c r="BH27" s="2">
        <v>0</v>
      </c>
      <c r="BI27" s="2" t="s">
        <v>80</v>
      </c>
      <c r="BJ27" s="2">
        <v>0</v>
      </c>
      <c r="BK27" s="2">
        <v>0</v>
      </c>
      <c r="BL27" s="2" t="s">
        <v>80</v>
      </c>
      <c r="BM27" s="2">
        <v>0</v>
      </c>
      <c r="BN27" s="2">
        <v>0</v>
      </c>
      <c r="BO27" s="2" t="s">
        <v>80</v>
      </c>
      <c r="BP27" s="2">
        <v>0</v>
      </c>
      <c r="BQ27" s="2">
        <v>0</v>
      </c>
      <c r="BR27" s="2" t="s">
        <v>80</v>
      </c>
      <c r="BS27" s="2">
        <v>0</v>
      </c>
      <c r="BT27" s="2">
        <v>0</v>
      </c>
      <c r="BU27" s="2" t="s">
        <v>80</v>
      </c>
      <c r="BV27" s="2">
        <v>0</v>
      </c>
      <c r="BW27" s="2">
        <v>0</v>
      </c>
      <c r="BX27" s="2" t="s">
        <v>80</v>
      </c>
      <c r="BY27" s="2">
        <v>0</v>
      </c>
      <c r="BZ27" s="2">
        <v>0</v>
      </c>
      <c r="CA27" s="2" t="s">
        <v>80</v>
      </c>
      <c r="CB27" s="2">
        <v>0</v>
      </c>
      <c r="CC27" s="2">
        <v>0</v>
      </c>
      <c r="CD27" s="2" t="s">
        <v>80</v>
      </c>
      <c r="CE27" s="2">
        <v>0</v>
      </c>
      <c r="CF27" s="2">
        <v>0</v>
      </c>
      <c r="CG27" s="68"/>
      <c r="CH27" s="68"/>
      <c r="CI27" s="68"/>
      <c r="CJ27" s="68"/>
      <c r="CK27" s="6" t="s">
        <v>80</v>
      </c>
      <c r="CL27" s="6" t="s">
        <v>80</v>
      </c>
      <c r="CM27" s="6" t="s">
        <v>80</v>
      </c>
      <c r="CN27" s="6">
        <v>0</v>
      </c>
      <c r="CO27" s="6">
        <v>0</v>
      </c>
      <c r="CP27" s="6" t="s">
        <v>80</v>
      </c>
      <c r="CQ27" s="6">
        <v>0</v>
      </c>
      <c r="CR27" s="6">
        <v>0</v>
      </c>
      <c r="CS27" s="6" t="s">
        <v>80</v>
      </c>
      <c r="CT27" s="6">
        <v>0</v>
      </c>
      <c r="CU27" s="6">
        <v>0</v>
      </c>
      <c r="CV27" s="6" t="s">
        <v>80</v>
      </c>
      <c r="CW27" s="6">
        <v>0</v>
      </c>
      <c r="CX27" s="6">
        <v>0</v>
      </c>
      <c r="CY27" s="6" t="s">
        <v>80</v>
      </c>
      <c r="CZ27" s="6">
        <v>0</v>
      </c>
      <c r="DA27" s="6">
        <v>0</v>
      </c>
      <c r="DB27" s="6" t="s">
        <v>80</v>
      </c>
      <c r="DC27" s="6">
        <v>0</v>
      </c>
      <c r="DD27" s="6">
        <v>0</v>
      </c>
      <c r="DE27" s="6" t="s">
        <v>80</v>
      </c>
      <c r="DF27" s="6">
        <v>0</v>
      </c>
      <c r="DG27" s="6">
        <v>0</v>
      </c>
      <c r="DH27" s="6" t="s">
        <v>80</v>
      </c>
      <c r="DI27" s="6">
        <v>0</v>
      </c>
      <c r="DJ27" s="6">
        <v>0</v>
      </c>
      <c r="DK27" s="6" t="s">
        <v>80</v>
      </c>
      <c r="DL27" s="6">
        <v>0</v>
      </c>
      <c r="DM27" s="6">
        <v>0</v>
      </c>
      <c r="DN27" s="6" t="s">
        <v>80</v>
      </c>
      <c r="DO27" s="6">
        <v>0</v>
      </c>
      <c r="DP27" s="6">
        <v>0</v>
      </c>
      <c r="DQ27" s="6" t="s">
        <v>80</v>
      </c>
      <c r="DR27" s="6">
        <v>0</v>
      </c>
      <c r="DS27" s="6">
        <v>0</v>
      </c>
      <c r="DT27" s="6" t="s">
        <v>80</v>
      </c>
      <c r="DU27" s="6">
        <v>0</v>
      </c>
      <c r="DV27" s="6">
        <v>0</v>
      </c>
      <c r="DW27" s="6" t="s">
        <v>80</v>
      </c>
      <c r="DX27" s="6">
        <v>0</v>
      </c>
      <c r="DY27" s="6">
        <v>0</v>
      </c>
      <c r="DZ27" s="6" t="s">
        <v>80</v>
      </c>
      <c r="EA27" s="6">
        <v>0</v>
      </c>
      <c r="EB27" s="6">
        <v>0</v>
      </c>
      <c r="EC27" s="6" t="s">
        <v>80</v>
      </c>
      <c r="ED27" s="6">
        <v>0</v>
      </c>
      <c r="EE27" s="6">
        <v>0</v>
      </c>
      <c r="EF27" s="6" t="s">
        <v>80</v>
      </c>
      <c r="EG27" s="6">
        <v>0</v>
      </c>
      <c r="EH27" s="6">
        <v>0</v>
      </c>
      <c r="EI27" s="6" t="s">
        <v>80</v>
      </c>
      <c r="EJ27" s="6">
        <v>0</v>
      </c>
      <c r="EK27" s="6">
        <v>0</v>
      </c>
      <c r="EL27" s="6" t="s">
        <v>80</v>
      </c>
      <c r="EM27" s="6">
        <v>0</v>
      </c>
      <c r="EN27" s="6">
        <v>0</v>
      </c>
      <c r="EO27" s="6" t="s">
        <v>80</v>
      </c>
      <c r="EP27" s="6">
        <v>0</v>
      </c>
      <c r="EQ27" s="6">
        <v>0</v>
      </c>
      <c r="ER27" s="6" t="s">
        <v>80</v>
      </c>
      <c r="ES27" s="6">
        <v>0</v>
      </c>
      <c r="ET27" s="6">
        <v>0</v>
      </c>
      <c r="EU27" s="6" t="s">
        <v>80</v>
      </c>
      <c r="EV27" s="6">
        <v>0</v>
      </c>
      <c r="EW27" s="6">
        <v>0</v>
      </c>
      <c r="EX27" s="6" t="s">
        <v>80</v>
      </c>
      <c r="EY27" s="6">
        <v>0</v>
      </c>
      <c r="EZ27" s="6">
        <v>0</v>
      </c>
      <c r="FA27" s="6" t="s">
        <v>80</v>
      </c>
      <c r="FB27" s="6">
        <v>0</v>
      </c>
      <c r="FC27" s="6">
        <v>0</v>
      </c>
      <c r="FD27" s="6" t="s">
        <v>80</v>
      </c>
      <c r="FE27" s="6">
        <v>0</v>
      </c>
      <c r="FF27" s="6">
        <v>0</v>
      </c>
      <c r="FG27" s="6" t="s">
        <v>80</v>
      </c>
      <c r="FH27" s="6">
        <v>0</v>
      </c>
      <c r="FI27" s="6">
        <v>0</v>
      </c>
      <c r="FJ27" s="6" t="s">
        <v>80</v>
      </c>
      <c r="FK27" s="6">
        <v>0</v>
      </c>
      <c r="FL27" s="6">
        <v>0</v>
      </c>
      <c r="FM27" s="6" t="s">
        <v>80</v>
      </c>
      <c r="FN27" s="6">
        <v>0</v>
      </c>
      <c r="FO27" s="6">
        <v>0</v>
      </c>
      <c r="FR27" s="163" t="s">
        <v>80</v>
      </c>
      <c r="FS27" s="163" t="s">
        <v>80</v>
      </c>
      <c r="FT27" s="163" t="s">
        <v>80</v>
      </c>
      <c r="FU27" s="163">
        <v>0</v>
      </c>
      <c r="FV27" s="163">
        <v>0</v>
      </c>
      <c r="FW27" s="163" t="s">
        <v>80</v>
      </c>
      <c r="FX27" s="163">
        <v>0</v>
      </c>
      <c r="FY27" s="163">
        <v>0</v>
      </c>
      <c r="FZ27" s="163" t="s">
        <v>80</v>
      </c>
      <c r="GA27" s="163">
        <v>0</v>
      </c>
      <c r="GB27" s="163">
        <v>0</v>
      </c>
      <c r="GC27" s="163" t="s">
        <v>80</v>
      </c>
      <c r="GD27" s="163">
        <v>0</v>
      </c>
      <c r="GE27" s="163">
        <v>0</v>
      </c>
      <c r="GF27" s="163" t="s">
        <v>80</v>
      </c>
      <c r="GG27" s="163">
        <v>0</v>
      </c>
      <c r="GH27" s="163">
        <v>0</v>
      </c>
      <c r="GI27" s="163" t="s">
        <v>80</v>
      </c>
      <c r="GJ27" s="163">
        <v>0</v>
      </c>
      <c r="GK27" s="163">
        <v>0</v>
      </c>
      <c r="GL27" s="163" t="s">
        <v>80</v>
      </c>
      <c r="GM27" s="163">
        <v>0</v>
      </c>
      <c r="GN27" s="163">
        <v>0</v>
      </c>
      <c r="GO27" s="163" t="s">
        <v>80</v>
      </c>
      <c r="GP27" s="163">
        <v>0</v>
      </c>
      <c r="GQ27" s="163">
        <v>0</v>
      </c>
      <c r="GR27" s="163" t="s">
        <v>80</v>
      </c>
      <c r="GS27" s="163">
        <v>0</v>
      </c>
      <c r="GT27" s="163">
        <v>0</v>
      </c>
      <c r="GU27" s="163" t="s">
        <v>80</v>
      </c>
      <c r="GV27" s="163">
        <v>0</v>
      </c>
      <c r="GW27" s="163">
        <v>0</v>
      </c>
      <c r="GX27" s="163" t="s">
        <v>80</v>
      </c>
      <c r="GY27" s="163">
        <v>0</v>
      </c>
      <c r="GZ27" s="163">
        <v>0</v>
      </c>
      <c r="HA27" s="163" t="s">
        <v>80</v>
      </c>
      <c r="HB27" s="163">
        <v>0</v>
      </c>
      <c r="HC27" s="163">
        <v>0</v>
      </c>
      <c r="HD27" s="163" t="s">
        <v>80</v>
      </c>
      <c r="HE27" s="163">
        <v>0</v>
      </c>
      <c r="HF27" s="163">
        <v>0</v>
      </c>
      <c r="HG27" s="163" t="s">
        <v>80</v>
      </c>
      <c r="HH27" s="163">
        <v>0</v>
      </c>
      <c r="HI27" s="163">
        <v>0</v>
      </c>
      <c r="HJ27" s="163" t="s">
        <v>80</v>
      </c>
      <c r="HK27" s="163">
        <v>0</v>
      </c>
      <c r="HL27" s="163">
        <v>0</v>
      </c>
      <c r="HM27" s="163" t="s">
        <v>80</v>
      </c>
      <c r="HN27" s="163">
        <v>0</v>
      </c>
      <c r="HO27" s="163">
        <v>0</v>
      </c>
      <c r="HP27" s="163" t="s">
        <v>80</v>
      </c>
      <c r="HQ27" s="163">
        <v>0</v>
      </c>
      <c r="HR27" s="163">
        <v>0</v>
      </c>
      <c r="HS27" s="163" t="s">
        <v>80</v>
      </c>
      <c r="HT27" s="163">
        <v>0</v>
      </c>
      <c r="HU27" s="163">
        <v>0</v>
      </c>
      <c r="HV27" s="163" t="s">
        <v>80</v>
      </c>
      <c r="HW27" s="163">
        <v>0</v>
      </c>
      <c r="HX27" s="163">
        <v>0</v>
      </c>
      <c r="HY27" s="163" t="s">
        <v>80</v>
      </c>
      <c r="HZ27" s="163">
        <v>0</v>
      </c>
      <c r="IA27" s="163">
        <v>0</v>
      </c>
      <c r="IB27" s="163" t="s">
        <v>80</v>
      </c>
      <c r="IC27" s="163">
        <v>0</v>
      </c>
      <c r="ID27" s="163">
        <v>0</v>
      </c>
      <c r="IE27" s="163" t="s">
        <v>80</v>
      </c>
      <c r="IF27" s="163">
        <v>0</v>
      </c>
      <c r="IG27" s="163">
        <v>0</v>
      </c>
      <c r="IH27" s="163" t="s">
        <v>80</v>
      </c>
      <c r="II27" s="163">
        <v>0</v>
      </c>
      <c r="IJ27" s="163">
        <v>0</v>
      </c>
      <c r="IK27" s="163" t="s">
        <v>80</v>
      </c>
      <c r="IL27" s="163">
        <v>0</v>
      </c>
      <c r="IM27" s="163">
        <v>0</v>
      </c>
      <c r="IN27" s="163" t="s">
        <v>80</v>
      </c>
      <c r="IO27" s="163">
        <v>0</v>
      </c>
      <c r="IP27" s="163">
        <v>0</v>
      </c>
      <c r="IQ27" s="163" t="s">
        <v>80</v>
      </c>
      <c r="IR27" s="163">
        <v>0</v>
      </c>
      <c r="IS27" s="163">
        <v>0</v>
      </c>
      <c r="IT27" s="163" t="s">
        <v>80</v>
      </c>
      <c r="IU27" s="163">
        <v>0</v>
      </c>
      <c r="IV27" s="163">
        <v>0</v>
      </c>
    </row>
    <row r="28" spans="1:256">
      <c r="A28" s="2"/>
      <c r="B28" s="2" t="s">
        <v>80</v>
      </c>
      <c r="C28" s="2" t="s">
        <v>80</v>
      </c>
      <c r="D28" s="2" t="s">
        <v>80</v>
      </c>
      <c r="E28" s="2">
        <v>0</v>
      </c>
      <c r="F28" s="2">
        <v>0</v>
      </c>
      <c r="G28" s="2" t="s">
        <v>80</v>
      </c>
      <c r="H28" s="2">
        <v>0</v>
      </c>
      <c r="I28" s="2">
        <v>0</v>
      </c>
      <c r="J28" s="2" t="s">
        <v>80</v>
      </c>
      <c r="K28" s="2">
        <v>0</v>
      </c>
      <c r="L28" s="2">
        <v>0</v>
      </c>
      <c r="M28" s="2" t="s">
        <v>80</v>
      </c>
      <c r="N28" s="2">
        <v>0</v>
      </c>
      <c r="O28" s="2">
        <v>0</v>
      </c>
      <c r="P28" s="2" t="s">
        <v>80</v>
      </c>
      <c r="Q28" s="2">
        <v>0</v>
      </c>
      <c r="R28" s="2">
        <v>0</v>
      </c>
      <c r="S28" s="2" t="s">
        <v>80</v>
      </c>
      <c r="T28" s="2">
        <v>0</v>
      </c>
      <c r="U28" s="2">
        <v>0</v>
      </c>
      <c r="V28" s="2" t="s">
        <v>80</v>
      </c>
      <c r="W28" s="2">
        <v>0</v>
      </c>
      <c r="X28" s="2">
        <v>0</v>
      </c>
      <c r="Y28" s="2" t="s">
        <v>80</v>
      </c>
      <c r="Z28" s="2">
        <v>0</v>
      </c>
      <c r="AA28" s="2">
        <v>0</v>
      </c>
      <c r="AB28" s="2" t="s">
        <v>80</v>
      </c>
      <c r="AC28" s="2">
        <v>0</v>
      </c>
      <c r="AD28" s="2">
        <v>0</v>
      </c>
      <c r="AE28" s="2" t="s">
        <v>80</v>
      </c>
      <c r="AF28" s="2">
        <v>0</v>
      </c>
      <c r="AG28" s="2">
        <v>0</v>
      </c>
      <c r="AH28" s="2" t="s">
        <v>80</v>
      </c>
      <c r="AI28" s="2">
        <v>0</v>
      </c>
      <c r="AJ28" s="2">
        <v>0</v>
      </c>
      <c r="AK28" s="2" t="s">
        <v>80</v>
      </c>
      <c r="AL28" s="2">
        <v>0</v>
      </c>
      <c r="AM28" s="2">
        <v>0</v>
      </c>
      <c r="AN28" s="2" t="s">
        <v>80</v>
      </c>
      <c r="AO28" s="2">
        <v>0</v>
      </c>
      <c r="AP28" s="2">
        <v>0</v>
      </c>
      <c r="AQ28" s="2" t="s">
        <v>80</v>
      </c>
      <c r="AR28" s="2">
        <v>0</v>
      </c>
      <c r="AS28" s="2">
        <v>0</v>
      </c>
      <c r="AT28" s="2" t="s">
        <v>80</v>
      </c>
      <c r="AU28" s="2">
        <v>0</v>
      </c>
      <c r="AV28" s="2">
        <v>0</v>
      </c>
      <c r="AW28" s="2" t="s">
        <v>80</v>
      </c>
      <c r="AX28" s="2">
        <v>0</v>
      </c>
      <c r="AY28" s="2">
        <v>0</v>
      </c>
      <c r="AZ28" s="2" t="s">
        <v>80</v>
      </c>
      <c r="BA28" s="2">
        <v>0</v>
      </c>
      <c r="BB28" s="2">
        <v>0</v>
      </c>
      <c r="BC28" s="2" t="s">
        <v>80</v>
      </c>
      <c r="BD28" s="2">
        <v>0</v>
      </c>
      <c r="BE28" s="2">
        <v>0</v>
      </c>
      <c r="BF28" s="2" t="s">
        <v>80</v>
      </c>
      <c r="BG28" s="2">
        <v>0</v>
      </c>
      <c r="BH28" s="2">
        <v>0</v>
      </c>
      <c r="BI28" s="2" t="s">
        <v>80</v>
      </c>
      <c r="BJ28" s="2">
        <v>0</v>
      </c>
      <c r="BK28" s="2">
        <v>0</v>
      </c>
      <c r="BL28" s="2" t="s">
        <v>80</v>
      </c>
      <c r="BM28" s="2">
        <v>0</v>
      </c>
      <c r="BN28" s="2">
        <v>0</v>
      </c>
      <c r="BO28" s="2" t="s">
        <v>80</v>
      </c>
      <c r="BP28" s="2">
        <v>0</v>
      </c>
      <c r="BQ28" s="2">
        <v>0</v>
      </c>
      <c r="BR28" s="2" t="s">
        <v>80</v>
      </c>
      <c r="BS28" s="2">
        <v>0</v>
      </c>
      <c r="BT28" s="2">
        <v>0</v>
      </c>
      <c r="BU28" s="2" t="s">
        <v>80</v>
      </c>
      <c r="BV28" s="2">
        <v>0</v>
      </c>
      <c r="BW28" s="2">
        <v>0</v>
      </c>
      <c r="BX28" s="2" t="s">
        <v>80</v>
      </c>
      <c r="BY28" s="2">
        <v>0</v>
      </c>
      <c r="BZ28" s="2">
        <v>0</v>
      </c>
      <c r="CA28" s="2" t="s">
        <v>80</v>
      </c>
      <c r="CB28" s="2">
        <v>0</v>
      </c>
      <c r="CC28" s="2">
        <v>0</v>
      </c>
      <c r="CD28" s="2" t="s">
        <v>80</v>
      </c>
      <c r="CE28" s="2">
        <v>0</v>
      </c>
      <c r="CF28" s="2">
        <v>0</v>
      </c>
      <c r="CG28" s="68"/>
      <c r="CH28" s="68"/>
      <c r="CI28" s="68"/>
      <c r="CJ28" s="68"/>
      <c r="CK28" s="6" t="s">
        <v>80</v>
      </c>
      <c r="CL28" s="6" t="s">
        <v>80</v>
      </c>
      <c r="CM28" s="6" t="s">
        <v>80</v>
      </c>
      <c r="CN28" s="6">
        <v>0</v>
      </c>
      <c r="CO28" s="6">
        <v>0</v>
      </c>
      <c r="CP28" s="6" t="s">
        <v>80</v>
      </c>
      <c r="CQ28" s="6">
        <v>0</v>
      </c>
      <c r="CR28" s="6">
        <v>0</v>
      </c>
      <c r="CS28" s="6" t="s">
        <v>80</v>
      </c>
      <c r="CT28" s="6">
        <v>0</v>
      </c>
      <c r="CU28" s="6">
        <v>0</v>
      </c>
      <c r="CV28" s="6" t="s">
        <v>80</v>
      </c>
      <c r="CW28" s="6">
        <v>0</v>
      </c>
      <c r="CX28" s="6">
        <v>0</v>
      </c>
      <c r="CY28" s="6" t="s">
        <v>80</v>
      </c>
      <c r="CZ28" s="6">
        <v>0</v>
      </c>
      <c r="DA28" s="6">
        <v>0</v>
      </c>
      <c r="DB28" s="6" t="s">
        <v>80</v>
      </c>
      <c r="DC28" s="6">
        <v>0</v>
      </c>
      <c r="DD28" s="6">
        <v>0</v>
      </c>
      <c r="DE28" s="6" t="s">
        <v>80</v>
      </c>
      <c r="DF28" s="6">
        <v>0</v>
      </c>
      <c r="DG28" s="6">
        <v>0</v>
      </c>
      <c r="DH28" s="6" t="s">
        <v>80</v>
      </c>
      <c r="DI28" s="6">
        <v>0</v>
      </c>
      <c r="DJ28" s="6">
        <v>0</v>
      </c>
      <c r="DK28" s="6" t="s">
        <v>80</v>
      </c>
      <c r="DL28" s="6">
        <v>0</v>
      </c>
      <c r="DM28" s="6">
        <v>0</v>
      </c>
      <c r="DN28" s="6" t="s">
        <v>80</v>
      </c>
      <c r="DO28" s="6">
        <v>0</v>
      </c>
      <c r="DP28" s="6">
        <v>0</v>
      </c>
      <c r="DQ28" s="6" t="s">
        <v>80</v>
      </c>
      <c r="DR28" s="6">
        <v>0</v>
      </c>
      <c r="DS28" s="6">
        <v>0</v>
      </c>
      <c r="DT28" s="6" t="s">
        <v>80</v>
      </c>
      <c r="DU28" s="6">
        <v>0</v>
      </c>
      <c r="DV28" s="6">
        <v>0</v>
      </c>
      <c r="DW28" s="6" t="s">
        <v>80</v>
      </c>
      <c r="DX28" s="6">
        <v>0</v>
      </c>
      <c r="DY28" s="6">
        <v>0</v>
      </c>
      <c r="DZ28" s="6" t="s">
        <v>80</v>
      </c>
      <c r="EA28" s="6">
        <v>0</v>
      </c>
      <c r="EB28" s="6">
        <v>0</v>
      </c>
      <c r="EC28" s="6" t="s">
        <v>80</v>
      </c>
      <c r="ED28" s="6">
        <v>0</v>
      </c>
      <c r="EE28" s="6">
        <v>0</v>
      </c>
      <c r="EF28" s="6" t="s">
        <v>80</v>
      </c>
      <c r="EG28" s="6">
        <v>0</v>
      </c>
      <c r="EH28" s="6">
        <v>0</v>
      </c>
      <c r="EI28" s="6" t="s">
        <v>80</v>
      </c>
      <c r="EJ28" s="6">
        <v>0</v>
      </c>
      <c r="EK28" s="6">
        <v>0</v>
      </c>
      <c r="EL28" s="6" t="s">
        <v>80</v>
      </c>
      <c r="EM28" s="6">
        <v>0</v>
      </c>
      <c r="EN28" s="6">
        <v>0</v>
      </c>
      <c r="EO28" s="6" t="s">
        <v>80</v>
      </c>
      <c r="EP28" s="6">
        <v>0</v>
      </c>
      <c r="EQ28" s="6">
        <v>0</v>
      </c>
      <c r="ER28" s="6" t="s">
        <v>80</v>
      </c>
      <c r="ES28" s="6">
        <v>0</v>
      </c>
      <c r="ET28" s="6">
        <v>0</v>
      </c>
      <c r="EU28" s="6" t="s">
        <v>80</v>
      </c>
      <c r="EV28" s="6">
        <v>0</v>
      </c>
      <c r="EW28" s="6">
        <v>0</v>
      </c>
      <c r="EX28" s="6" t="s">
        <v>80</v>
      </c>
      <c r="EY28" s="6">
        <v>0</v>
      </c>
      <c r="EZ28" s="6">
        <v>0</v>
      </c>
      <c r="FA28" s="6" t="s">
        <v>80</v>
      </c>
      <c r="FB28" s="6">
        <v>0</v>
      </c>
      <c r="FC28" s="6">
        <v>0</v>
      </c>
      <c r="FD28" s="6" t="s">
        <v>80</v>
      </c>
      <c r="FE28" s="6">
        <v>0</v>
      </c>
      <c r="FF28" s="6">
        <v>0</v>
      </c>
      <c r="FG28" s="6" t="s">
        <v>80</v>
      </c>
      <c r="FH28" s="6">
        <v>0</v>
      </c>
      <c r="FI28" s="6">
        <v>0</v>
      </c>
      <c r="FJ28" s="6" t="s">
        <v>80</v>
      </c>
      <c r="FK28" s="6">
        <v>0</v>
      </c>
      <c r="FL28" s="6">
        <v>0</v>
      </c>
      <c r="FM28" s="6" t="s">
        <v>80</v>
      </c>
      <c r="FN28" s="6">
        <v>0</v>
      </c>
      <c r="FO28" s="6">
        <v>0</v>
      </c>
      <c r="FR28" s="163" t="s">
        <v>723</v>
      </c>
      <c r="FS28" s="163" t="s">
        <v>80</v>
      </c>
      <c r="FT28" s="163" t="s">
        <v>80</v>
      </c>
      <c r="FU28" s="163">
        <v>0</v>
      </c>
      <c r="FV28" s="163">
        <v>0</v>
      </c>
      <c r="FW28" s="163" t="s">
        <v>80</v>
      </c>
      <c r="FX28" s="163">
        <v>0</v>
      </c>
      <c r="FY28" s="163">
        <v>0</v>
      </c>
      <c r="FZ28" s="163" t="s">
        <v>80</v>
      </c>
      <c r="GA28" s="163">
        <v>0</v>
      </c>
      <c r="GB28" s="163">
        <v>0</v>
      </c>
      <c r="GC28" s="163" t="s">
        <v>80</v>
      </c>
      <c r="GD28" s="163">
        <v>0</v>
      </c>
      <c r="GE28" s="163">
        <v>0</v>
      </c>
      <c r="GF28" s="163" t="s">
        <v>80</v>
      </c>
      <c r="GG28" s="163">
        <v>0</v>
      </c>
      <c r="GH28" s="163">
        <v>0</v>
      </c>
      <c r="GI28" s="163" t="s">
        <v>80</v>
      </c>
      <c r="GJ28" s="163">
        <v>0</v>
      </c>
      <c r="GK28" s="163">
        <v>0</v>
      </c>
      <c r="GL28" s="163" t="s">
        <v>80</v>
      </c>
      <c r="GM28" s="163">
        <v>0</v>
      </c>
      <c r="GN28" s="163">
        <v>0</v>
      </c>
      <c r="GO28" s="163" t="s">
        <v>80</v>
      </c>
      <c r="GP28" s="163">
        <v>0</v>
      </c>
      <c r="GQ28" s="163">
        <v>0</v>
      </c>
      <c r="GR28" s="163" t="s">
        <v>80</v>
      </c>
      <c r="GS28" s="163">
        <v>0</v>
      </c>
      <c r="GT28" s="163">
        <v>0</v>
      </c>
      <c r="GU28" s="163" t="s">
        <v>80</v>
      </c>
      <c r="GV28" s="163">
        <v>0</v>
      </c>
      <c r="GW28" s="163">
        <v>0</v>
      </c>
      <c r="GX28" s="163" t="s">
        <v>80</v>
      </c>
      <c r="GY28" s="163">
        <v>0</v>
      </c>
      <c r="GZ28" s="163">
        <v>0</v>
      </c>
      <c r="HA28" s="163" t="s">
        <v>80</v>
      </c>
      <c r="HB28" s="163">
        <v>0</v>
      </c>
      <c r="HC28" s="163">
        <v>0</v>
      </c>
      <c r="HD28" s="163" t="s">
        <v>80</v>
      </c>
      <c r="HE28" s="163">
        <v>0</v>
      </c>
      <c r="HF28" s="163">
        <v>0</v>
      </c>
      <c r="HG28" s="163" t="s">
        <v>80</v>
      </c>
      <c r="HH28" s="163">
        <v>0</v>
      </c>
      <c r="HI28" s="163">
        <v>0</v>
      </c>
      <c r="HJ28" s="163" t="s">
        <v>80</v>
      </c>
      <c r="HK28" s="163">
        <v>0</v>
      </c>
      <c r="HL28" s="163">
        <v>0</v>
      </c>
      <c r="HM28" s="163" t="s">
        <v>80</v>
      </c>
      <c r="HN28" s="163">
        <v>0</v>
      </c>
      <c r="HO28" s="163">
        <v>0</v>
      </c>
      <c r="HP28" s="163" t="s">
        <v>80</v>
      </c>
      <c r="HQ28" s="163">
        <v>0</v>
      </c>
      <c r="HR28" s="163">
        <v>0</v>
      </c>
      <c r="HS28" s="163" t="s">
        <v>80</v>
      </c>
      <c r="HT28" s="163">
        <v>0</v>
      </c>
      <c r="HU28" s="163">
        <v>0</v>
      </c>
      <c r="HV28" s="163" t="s">
        <v>80</v>
      </c>
      <c r="HW28" s="163">
        <v>0</v>
      </c>
      <c r="HX28" s="163">
        <v>0</v>
      </c>
      <c r="HY28" s="163" t="s">
        <v>80</v>
      </c>
      <c r="HZ28" s="163">
        <v>0</v>
      </c>
      <c r="IA28" s="163">
        <v>0</v>
      </c>
      <c r="IB28" s="163" t="s">
        <v>80</v>
      </c>
      <c r="IC28" s="163">
        <v>0</v>
      </c>
      <c r="ID28" s="163">
        <v>0</v>
      </c>
      <c r="IE28" s="163" t="s">
        <v>80</v>
      </c>
      <c r="IF28" s="163">
        <v>0</v>
      </c>
      <c r="IG28" s="163">
        <v>0</v>
      </c>
      <c r="IH28" s="163" t="s">
        <v>80</v>
      </c>
      <c r="II28" s="163">
        <v>0</v>
      </c>
      <c r="IJ28" s="163">
        <v>0</v>
      </c>
      <c r="IK28" s="163" t="s">
        <v>80</v>
      </c>
      <c r="IL28" s="163">
        <v>0</v>
      </c>
      <c r="IM28" s="163">
        <v>0</v>
      </c>
      <c r="IN28" s="163" t="s">
        <v>80</v>
      </c>
      <c r="IO28" s="163">
        <v>0</v>
      </c>
      <c r="IP28" s="163">
        <v>0</v>
      </c>
      <c r="IQ28" s="163" t="s">
        <v>80</v>
      </c>
      <c r="IR28" s="163">
        <v>0</v>
      </c>
      <c r="IS28" s="163">
        <v>0</v>
      </c>
      <c r="IT28" s="163" t="s">
        <v>80</v>
      </c>
      <c r="IU28" s="163">
        <v>0</v>
      </c>
      <c r="IV28" s="163">
        <v>0</v>
      </c>
    </row>
    <row r="29" spans="1:256">
      <c r="A29" s="2"/>
      <c r="B29" s="2" t="s">
        <v>80</v>
      </c>
      <c r="C29" s="2" t="s">
        <v>80</v>
      </c>
      <c r="D29" s="2" t="s">
        <v>80</v>
      </c>
      <c r="E29" s="2">
        <v>0</v>
      </c>
      <c r="F29" s="2">
        <v>0</v>
      </c>
      <c r="G29" s="2" t="s">
        <v>80</v>
      </c>
      <c r="H29" s="2">
        <v>0</v>
      </c>
      <c r="I29" s="2">
        <v>0</v>
      </c>
      <c r="J29" s="2" t="s">
        <v>80</v>
      </c>
      <c r="K29" s="2">
        <v>0</v>
      </c>
      <c r="L29" s="2">
        <v>0</v>
      </c>
      <c r="M29" s="2" t="s">
        <v>80</v>
      </c>
      <c r="N29" s="2">
        <v>0</v>
      </c>
      <c r="O29" s="2">
        <v>0</v>
      </c>
      <c r="P29" s="2" t="s">
        <v>80</v>
      </c>
      <c r="Q29" s="2">
        <v>0</v>
      </c>
      <c r="R29" s="2">
        <v>0</v>
      </c>
      <c r="S29" s="2" t="s">
        <v>80</v>
      </c>
      <c r="T29" s="2">
        <v>0</v>
      </c>
      <c r="U29" s="2">
        <v>0</v>
      </c>
      <c r="V29" s="2" t="s">
        <v>80</v>
      </c>
      <c r="W29" s="2">
        <v>0</v>
      </c>
      <c r="X29" s="2">
        <v>0</v>
      </c>
      <c r="Y29" s="2" t="s">
        <v>80</v>
      </c>
      <c r="Z29" s="2">
        <v>0</v>
      </c>
      <c r="AA29" s="2">
        <v>0</v>
      </c>
      <c r="AB29" s="2" t="s">
        <v>80</v>
      </c>
      <c r="AC29" s="2">
        <v>0</v>
      </c>
      <c r="AD29" s="2">
        <v>0</v>
      </c>
      <c r="AE29" s="2" t="s">
        <v>80</v>
      </c>
      <c r="AF29" s="2">
        <v>0</v>
      </c>
      <c r="AG29" s="2">
        <v>0</v>
      </c>
      <c r="AH29" s="2" t="s">
        <v>80</v>
      </c>
      <c r="AI29" s="2">
        <v>0</v>
      </c>
      <c r="AJ29" s="2">
        <v>0</v>
      </c>
      <c r="AK29" s="2" t="s">
        <v>80</v>
      </c>
      <c r="AL29" s="2">
        <v>0</v>
      </c>
      <c r="AM29" s="2">
        <v>0</v>
      </c>
      <c r="AN29" s="2" t="s">
        <v>80</v>
      </c>
      <c r="AO29" s="2">
        <v>0</v>
      </c>
      <c r="AP29" s="2">
        <v>0</v>
      </c>
      <c r="AQ29" s="2" t="s">
        <v>80</v>
      </c>
      <c r="AR29" s="2">
        <v>0</v>
      </c>
      <c r="AS29" s="2">
        <v>0</v>
      </c>
      <c r="AT29" s="2" t="s">
        <v>80</v>
      </c>
      <c r="AU29" s="2">
        <v>0</v>
      </c>
      <c r="AV29" s="2">
        <v>0</v>
      </c>
      <c r="AW29" s="2" t="s">
        <v>80</v>
      </c>
      <c r="AX29" s="2">
        <v>0</v>
      </c>
      <c r="AY29" s="2">
        <v>0</v>
      </c>
      <c r="AZ29" s="2" t="s">
        <v>80</v>
      </c>
      <c r="BA29" s="2">
        <v>0</v>
      </c>
      <c r="BB29" s="2">
        <v>0</v>
      </c>
      <c r="BC29" s="2" t="s">
        <v>80</v>
      </c>
      <c r="BD29" s="2">
        <v>0</v>
      </c>
      <c r="BE29" s="2">
        <v>0</v>
      </c>
      <c r="BF29" s="2" t="s">
        <v>80</v>
      </c>
      <c r="BG29" s="2">
        <v>0</v>
      </c>
      <c r="BH29" s="2">
        <v>0</v>
      </c>
      <c r="BI29" s="2" t="s">
        <v>80</v>
      </c>
      <c r="BJ29" s="2">
        <v>0</v>
      </c>
      <c r="BK29" s="2">
        <v>0</v>
      </c>
      <c r="BL29" s="2" t="s">
        <v>80</v>
      </c>
      <c r="BM29" s="2">
        <v>0</v>
      </c>
      <c r="BN29" s="2">
        <v>0</v>
      </c>
      <c r="BO29" s="2" t="s">
        <v>80</v>
      </c>
      <c r="BP29" s="2">
        <v>0</v>
      </c>
      <c r="BQ29" s="2">
        <v>0</v>
      </c>
      <c r="BR29" s="2" t="s">
        <v>80</v>
      </c>
      <c r="BS29" s="2">
        <v>0</v>
      </c>
      <c r="BT29" s="2">
        <v>0</v>
      </c>
      <c r="BU29" s="2" t="s">
        <v>80</v>
      </c>
      <c r="BV29" s="2">
        <v>0</v>
      </c>
      <c r="BW29" s="2">
        <v>0</v>
      </c>
      <c r="BX29" s="2" t="s">
        <v>80</v>
      </c>
      <c r="BY29" s="2">
        <v>0</v>
      </c>
      <c r="BZ29" s="2">
        <v>0</v>
      </c>
      <c r="CA29" s="2" t="s">
        <v>80</v>
      </c>
      <c r="CB29" s="2">
        <v>0</v>
      </c>
      <c r="CC29" s="2">
        <v>0</v>
      </c>
      <c r="CD29" s="2" t="s">
        <v>80</v>
      </c>
      <c r="CE29" s="2">
        <v>0</v>
      </c>
      <c r="CF29" s="2">
        <v>0</v>
      </c>
      <c r="CG29" s="68"/>
      <c r="CH29" s="68"/>
      <c r="CI29" s="68"/>
      <c r="CJ29" s="68"/>
      <c r="CK29" s="6" t="s">
        <v>80</v>
      </c>
      <c r="CL29" s="6" t="s">
        <v>80</v>
      </c>
      <c r="CM29" s="6" t="s">
        <v>80</v>
      </c>
      <c r="CN29" s="6">
        <v>0</v>
      </c>
      <c r="CO29" s="6">
        <v>0</v>
      </c>
      <c r="CP29" s="6" t="s">
        <v>80</v>
      </c>
      <c r="CQ29" s="6">
        <v>0</v>
      </c>
      <c r="CR29" s="6">
        <v>0</v>
      </c>
      <c r="CS29" s="6" t="s">
        <v>80</v>
      </c>
      <c r="CT29" s="6">
        <v>0</v>
      </c>
      <c r="CU29" s="6">
        <v>0</v>
      </c>
      <c r="CV29" s="6" t="s">
        <v>80</v>
      </c>
      <c r="CW29" s="6">
        <v>0</v>
      </c>
      <c r="CX29" s="6">
        <v>0</v>
      </c>
      <c r="CY29" s="6" t="s">
        <v>80</v>
      </c>
      <c r="CZ29" s="6">
        <v>0</v>
      </c>
      <c r="DA29" s="6">
        <v>0</v>
      </c>
      <c r="DB29" s="6" t="s">
        <v>80</v>
      </c>
      <c r="DC29" s="6">
        <v>0</v>
      </c>
      <c r="DD29" s="6">
        <v>0</v>
      </c>
      <c r="DE29" s="6" t="s">
        <v>80</v>
      </c>
      <c r="DF29" s="6">
        <v>0</v>
      </c>
      <c r="DG29" s="6">
        <v>0</v>
      </c>
      <c r="DH29" s="6" t="s">
        <v>80</v>
      </c>
      <c r="DI29" s="6">
        <v>0</v>
      </c>
      <c r="DJ29" s="6">
        <v>0</v>
      </c>
      <c r="DK29" s="6" t="s">
        <v>80</v>
      </c>
      <c r="DL29" s="6">
        <v>0</v>
      </c>
      <c r="DM29" s="6">
        <v>0</v>
      </c>
      <c r="DN29" s="6" t="s">
        <v>80</v>
      </c>
      <c r="DO29" s="6">
        <v>0</v>
      </c>
      <c r="DP29" s="6">
        <v>0</v>
      </c>
      <c r="DQ29" s="6" t="s">
        <v>80</v>
      </c>
      <c r="DR29" s="6">
        <v>0</v>
      </c>
      <c r="DS29" s="6">
        <v>0</v>
      </c>
      <c r="DT29" s="6" t="s">
        <v>80</v>
      </c>
      <c r="DU29" s="6">
        <v>0</v>
      </c>
      <c r="DV29" s="6">
        <v>0</v>
      </c>
      <c r="DW29" s="6" t="s">
        <v>80</v>
      </c>
      <c r="DX29" s="6">
        <v>0</v>
      </c>
      <c r="DY29" s="6">
        <v>0</v>
      </c>
      <c r="DZ29" s="6" t="s">
        <v>80</v>
      </c>
      <c r="EA29" s="6">
        <v>0</v>
      </c>
      <c r="EB29" s="6">
        <v>0</v>
      </c>
      <c r="EC29" s="6" t="s">
        <v>80</v>
      </c>
      <c r="ED29" s="6">
        <v>0</v>
      </c>
      <c r="EE29" s="6">
        <v>0</v>
      </c>
      <c r="EF29" s="6" t="s">
        <v>80</v>
      </c>
      <c r="EG29" s="6">
        <v>0</v>
      </c>
      <c r="EH29" s="6">
        <v>0</v>
      </c>
      <c r="EI29" s="6" t="s">
        <v>80</v>
      </c>
      <c r="EJ29" s="6">
        <v>0</v>
      </c>
      <c r="EK29" s="6">
        <v>0</v>
      </c>
      <c r="EL29" s="6" t="s">
        <v>80</v>
      </c>
      <c r="EM29" s="6">
        <v>0</v>
      </c>
      <c r="EN29" s="6">
        <v>0</v>
      </c>
      <c r="EO29" s="6" t="s">
        <v>80</v>
      </c>
      <c r="EP29" s="6">
        <v>0</v>
      </c>
      <c r="EQ29" s="6">
        <v>0</v>
      </c>
      <c r="ER29" s="6" t="s">
        <v>80</v>
      </c>
      <c r="ES29" s="6">
        <v>0</v>
      </c>
      <c r="ET29" s="6">
        <v>0</v>
      </c>
      <c r="EU29" s="6" t="s">
        <v>80</v>
      </c>
      <c r="EV29" s="6">
        <v>0</v>
      </c>
      <c r="EW29" s="6">
        <v>0</v>
      </c>
      <c r="EX29" s="6" t="s">
        <v>80</v>
      </c>
      <c r="EY29" s="6">
        <v>0</v>
      </c>
      <c r="EZ29" s="6">
        <v>0</v>
      </c>
      <c r="FA29" s="6" t="s">
        <v>80</v>
      </c>
      <c r="FB29" s="6">
        <v>0</v>
      </c>
      <c r="FC29" s="6">
        <v>0</v>
      </c>
      <c r="FD29" s="6" t="s">
        <v>80</v>
      </c>
      <c r="FE29" s="6">
        <v>0</v>
      </c>
      <c r="FF29" s="6">
        <v>0</v>
      </c>
      <c r="FG29" s="6" t="s">
        <v>80</v>
      </c>
      <c r="FH29" s="6">
        <v>0</v>
      </c>
      <c r="FI29" s="6">
        <v>0</v>
      </c>
      <c r="FJ29" s="6" t="s">
        <v>80</v>
      </c>
      <c r="FK29" s="6">
        <v>0</v>
      </c>
      <c r="FL29" s="6">
        <v>0</v>
      </c>
      <c r="FM29" s="6" t="s">
        <v>80</v>
      </c>
      <c r="FN29" s="6">
        <v>0</v>
      </c>
      <c r="FO29" s="6">
        <v>0</v>
      </c>
      <c r="FR29" s="163" t="s">
        <v>532</v>
      </c>
      <c r="FS29" s="163" t="s">
        <v>80</v>
      </c>
      <c r="FT29" s="163" t="s">
        <v>80</v>
      </c>
      <c r="FU29" s="163">
        <v>0</v>
      </c>
      <c r="FV29" s="163">
        <v>0</v>
      </c>
      <c r="FW29" s="163" t="s">
        <v>80</v>
      </c>
      <c r="FX29" s="163">
        <v>0</v>
      </c>
      <c r="FY29" s="163">
        <v>0</v>
      </c>
      <c r="FZ29" s="163" t="s">
        <v>80</v>
      </c>
      <c r="GA29" s="163">
        <v>0</v>
      </c>
      <c r="GB29" s="163">
        <v>0</v>
      </c>
      <c r="GC29" s="163" t="s">
        <v>80</v>
      </c>
      <c r="GD29" s="163">
        <v>0</v>
      </c>
      <c r="GE29" s="163">
        <v>0</v>
      </c>
      <c r="GF29" s="163" t="s">
        <v>80</v>
      </c>
      <c r="GG29" s="163">
        <v>0</v>
      </c>
      <c r="GH29" s="163">
        <v>0</v>
      </c>
      <c r="GI29" s="163" t="s">
        <v>80</v>
      </c>
      <c r="GJ29" s="163">
        <v>0</v>
      </c>
      <c r="GK29" s="163">
        <v>0</v>
      </c>
      <c r="GL29" s="163" t="s">
        <v>80</v>
      </c>
      <c r="GM29" s="163">
        <v>0</v>
      </c>
      <c r="GN29" s="163">
        <v>0</v>
      </c>
      <c r="GO29" s="163" t="s">
        <v>80</v>
      </c>
      <c r="GP29" s="163">
        <v>0</v>
      </c>
      <c r="GQ29" s="163">
        <v>0</v>
      </c>
      <c r="GR29" s="163" t="s">
        <v>80</v>
      </c>
      <c r="GS29" s="163">
        <v>0</v>
      </c>
      <c r="GT29" s="163">
        <v>0</v>
      </c>
      <c r="GU29" s="163" t="s">
        <v>80</v>
      </c>
      <c r="GV29" s="163">
        <v>0</v>
      </c>
      <c r="GW29" s="163">
        <v>0</v>
      </c>
      <c r="GX29" s="163" t="s">
        <v>80</v>
      </c>
      <c r="GY29" s="163">
        <v>0</v>
      </c>
      <c r="GZ29" s="163">
        <v>0</v>
      </c>
      <c r="HA29" s="163" t="s">
        <v>80</v>
      </c>
      <c r="HB29" s="163">
        <v>0</v>
      </c>
      <c r="HC29" s="163">
        <v>0</v>
      </c>
      <c r="HD29" s="163" t="s">
        <v>80</v>
      </c>
      <c r="HE29" s="163">
        <v>0</v>
      </c>
      <c r="HF29" s="163">
        <v>0</v>
      </c>
      <c r="HG29" s="163" t="s">
        <v>80</v>
      </c>
      <c r="HH29" s="163">
        <v>0</v>
      </c>
      <c r="HI29" s="163">
        <v>0</v>
      </c>
      <c r="HJ29" s="163" t="s">
        <v>80</v>
      </c>
      <c r="HK29" s="163">
        <v>0</v>
      </c>
      <c r="HL29" s="163">
        <v>0</v>
      </c>
      <c r="HM29" s="163" t="s">
        <v>80</v>
      </c>
      <c r="HN29" s="163">
        <v>0</v>
      </c>
      <c r="HO29" s="163">
        <v>0</v>
      </c>
      <c r="HP29" s="163" t="s">
        <v>80</v>
      </c>
      <c r="HQ29" s="163">
        <v>0</v>
      </c>
      <c r="HR29" s="163">
        <v>0</v>
      </c>
      <c r="HS29" s="163" t="s">
        <v>80</v>
      </c>
      <c r="HT29" s="163">
        <v>0</v>
      </c>
      <c r="HU29" s="163">
        <v>0</v>
      </c>
      <c r="HV29" s="163" t="s">
        <v>80</v>
      </c>
      <c r="HW29" s="163">
        <v>0</v>
      </c>
      <c r="HX29" s="163">
        <v>0</v>
      </c>
      <c r="HY29" s="163" t="s">
        <v>80</v>
      </c>
      <c r="HZ29" s="163">
        <v>0</v>
      </c>
      <c r="IA29" s="163">
        <v>0</v>
      </c>
      <c r="IB29" s="163" t="s">
        <v>80</v>
      </c>
      <c r="IC29" s="163">
        <v>0</v>
      </c>
      <c r="ID29" s="163">
        <v>0</v>
      </c>
      <c r="IE29" s="163" t="s">
        <v>80</v>
      </c>
      <c r="IF29" s="163">
        <v>0</v>
      </c>
      <c r="IG29" s="163">
        <v>0</v>
      </c>
      <c r="IH29" s="163" t="s">
        <v>80</v>
      </c>
      <c r="II29" s="163">
        <v>0</v>
      </c>
      <c r="IJ29" s="163">
        <v>0</v>
      </c>
      <c r="IK29" s="163" t="s">
        <v>80</v>
      </c>
      <c r="IL29" s="163">
        <v>0</v>
      </c>
      <c r="IM29" s="163">
        <v>0</v>
      </c>
      <c r="IN29" s="163" t="s">
        <v>80</v>
      </c>
      <c r="IO29" s="163">
        <v>0</v>
      </c>
      <c r="IP29" s="163">
        <v>0</v>
      </c>
      <c r="IQ29" s="163" t="s">
        <v>80</v>
      </c>
      <c r="IR29" s="163">
        <v>0</v>
      </c>
      <c r="IS29" s="163">
        <v>0</v>
      </c>
      <c r="IT29" s="163" t="s">
        <v>80</v>
      </c>
      <c r="IU29" s="163">
        <v>0</v>
      </c>
      <c r="IV29" s="163">
        <v>0</v>
      </c>
    </row>
    <row r="30" spans="1:256">
      <c r="A30" s="104" t="s">
        <v>146</v>
      </c>
      <c r="B30" s="104" t="s">
        <v>324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FR30" s="104"/>
      <c r="FS30" s="104"/>
    </row>
    <row r="31" spans="1:256">
      <c r="I31" s="105"/>
      <c r="S31" s="3" t="s">
        <v>222</v>
      </c>
      <c r="T31" s="3" t="s">
        <v>408</v>
      </c>
      <c r="U31" s="3" t="s">
        <v>409</v>
      </c>
    </row>
    <row r="32" spans="1:256">
      <c r="A32" s="104"/>
      <c r="B32" s="104"/>
      <c r="C32" s="104"/>
      <c r="I32" s="105"/>
      <c r="S32" s="2" t="s">
        <v>422</v>
      </c>
      <c r="T32" s="2">
        <v>0</v>
      </c>
      <c r="U32" s="2">
        <v>0</v>
      </c>
      <c r="CK32" s="6"/>
      <c r="CL32" s="6"/>
    </row>
    <row r="33" spans="1:79">
      <c r="A33" s="104"/>
      <c r="B33" s="104"/>
      <c r="C33" s="104"/>
      <c r="I33" s="105"/>
      <c r="L33" s="1" t="s">
        <v>514</v>
      </c>
      <c r="S33" s="2" t="s">
        <v>513</v>
      </c>
      <c r="T33" s="2" t="s">
        <v>473</v>
      </c>
      <c r="U33" s="2">
        <v>1620</v>
      </c>
    </row>
    <row r="34" spans="1:79">
      <c r="A34" s="104"/>
      <c r="B34" s="104"/>
      <c r="C34" s="104"/>
      <c r="I34" s="105"/>
      <c r="L34" s="1" t="s">
        <v>735</v>
      </c>
    </row>
    <row r="35" spans="1:79">
      <c r="A35" s="104"/>
      <c r="B35" s="104"/>
      <c r="C35" s="104"/>
      <c r="L35" s="1" t="s">
        <v>358</v>
      </c>
    </row>
    <row r="36" spans="1:79">
      <c r="A36" s="104"/>
      <c r="B36" s="104"/>
      <c r="C36" s="104"/>
      <c r="L36" s="1" t="s">
        <v>1239</v>
      </c>
      <c r="BI36" s="209" t="s">
        <v>1196</v>
      </c>
    </row>
    <row r="37" spans="1:79">
      <c r="A37" s="104"/>
      <c r="B37" s="104"/>
      <c r="C37" s="104"/>
      <c r="L37" s="1" t="s">
        <v>1185</v>
      </c>
      <c r="BI37" s="209" t="s">
        <v>413</v>
      </c>
      <c r="BJ37" s="1" t="s">
        <v>48</v>
      </c>
    </row>
    <row r="38" spans="1:79">
      <c r="A38" s="104"/>
      <c r="B38" s="104"/>
      <c r="C38" s="104"/>
      <c r="J38" s="1" t="s">
        <v>726</v>
      </c>
      <c r="L38" s="1" t="s">
        <v>1803</v>
      </c>
    </row>
    <row r="39" spans="1:79">
      <c r="V39" s="221" t="s">
        <v>1630</v>
      </c>
      <c r="W39" s="221"/>
      <c r="X39" s="221"/>
      <c r="Y39" s="221"/>
      <c r="AQ39" s="1" t="s">
        <v>293</v>
      </c>
      <c r="AW39" s="223"/>
      <c r="AX39" s="223"/>
    </row>
    <row r="40" spans="1:79" s="5" customFormat="1">
      <c r="B40" s="5" t="s">
        <v>404</v>
      </c>
      <c r="C40" s="5" t="s">
        <v>631</v>
      </c>
      <c r="D40" s="5" t="s">
        <v>136</v>
      </c>
      <c r="F40" s="5" t="s">
        <v>395</v>
      </c>
      <c r="G40" s="91"/>
      <c r="H40" s="5" t="s">
        <v>435</v>
      </c>
      <c r="J40" s="5" t="s">
        <v>599</v>
      </c>
      <c r="L40" s="5" t="s">
        <v>261</v>
      </c>
      <c r="M40" s="5" t="s">
        <v>628</v>
      </c>
      <c r="N40" s="5" t="s">
        <v>425</v>
      </c>
      <c r="P40" s="5" t="s">
        <v>1226</v>
      </c>
      <c r="R40" s="5" t="s">
        <v>546</v>
      </c>
      <c r="S40" s="5" t="s">
        <v>277</v>
      </c>
      <c r="T40" s="5" t="s">
        <v>512</v>
      </c>
      <c r="V40" s="222" t="s">
        <v>583</v>
      </c>
      <c r="W40" s="222"/>
      <c r="X40" s="222" t="s">
        <v>716</v>
      </c>
      <c r="Y40" s="222"/>
      <c r="AB40" s="5" t="s">
        <v>233</v>
      </c>
      <c r="AC40" s="5" t="s">
        <v>628</v>
      </c>
      <c r="AE40" s="5" t="s">
        <v>455</v>
      </c>
      <c r="AF40" s="5" t="s">
        <v>628</v>
      </c>
      <c r="AH40" s="5" t="s">
        <v>313</v>
      </c>
      <c r="AI40" s="5" t="s">
        <v>628</v>
      </c>
      <c r="AK40" s="5" t="s">
        <v>157</v>
      </c>
      <c r="AL40" s="5" t="s">
        <v>409</v>
      </c>
      <c r="AN40" s="5" t="s">
        <v>105</v>
      </c>
      <c r="AO40" s="5" t="s">
        <v>409</v>
      </c>
      <c r="AQ40" s="5" t="str">
        <f>CHOOSE($L$92,L40,AZ40,P40,BF40,AW40)</f>
        <v>【無料】ラッピング（洋風）</v>
      </c>
      <c r="AR40" s="5" t="s">
        <v>1674</v>
      </c>
      <c r="AS40" s="5" t="str">
        <f>CHOOSE($L$92,L40,AZ40,P40,BF40,AW40)</f>
        <v>【無料】ラッピング（洋風）</v>
      </c>
      <c r="AW40" s="224" t="s">
        <v>1804</v>
      </c>
      <c r="AX40" s="224" t="s">
        <v>628</v>
      </c>
      <c r="AZ40" s="5" t="s">
        <v>558</v>
      </c>
      <c r="BA40" s="5" t="s">
        <v>628</v>
      </c>
      <c r="BC40" s="5" t="s">
        <v>1186</v>
      </c>
      <c r="BD40" s="5" t="s">
        <v>628</v>
      </c>
      <c r="BF40" s="5" t="s">
        <v>1186</v>
      </c>
      <c r="BG40" s="5" t="s">
        <v>628</v>
      </c>
      <c r="BI40" s="5" t="s">
        <v>667</v>
      </c>
      <c r="BL40" s="5" t="s">
        <v>244</v>
      </c>
      <c r="BM40" s="5" t="s">
        <v>628</v>
      </c>
      <c r="BO40" s="5" t="s">
        <v>652</v>
      </c>
      <c r="BP40" s="5" t="s">
        <v>628</v>
      </c>
      <c r="BR40" s="5" t="s">
        <v>597</v>
      </c>
      <c r="BU40" s="5" t="s">
        <v>423</v>
      </c>
      <c r="BV40" s="5" t="s">
        <v>424</v>
      </c>
      <c r="BW40" s="5" t="s">
        <v>202</v>
      </c>
      <c r="BX40" s="5" t="s">
        <v>505</v>
      </c>
      <c r="CA40" s="5" t="s">
        <v>105</v>
      </c>
    </row>
    <row r="41" spans="1:79" s="4" customFormat="1">
      <c r="B41" s="4" t="s">
        <v>333</v>
      </c>
      <c r="C41" s="4" t="s">
        <v>256</v>
      </c>
      <c r="D41" s="147" t="s">
        <v>1600</v>
      </c>
      <c r="F41" s="4" t="s">
        <v>654</v>
      </c>
      <c r="G41" s="92"/>
      <c r="H41" s="4" t="s">
        <v>256</v>
      </c>
      <c r="J41" s="4" t="s">
        <v>334</v>
      </c>
      <c r="L41" s="135" t="s">
        <v>1658</v>
      </c>
      <c r="M41" s="4">
        <v>0</v>
      </c>
      <c r="N41" s="4" t="str">
        <f>L41</f>
        <v>マイルーム包装紙（ホワイト）</v>
      </c>
      <c r="P41" s="4" t="s">
        <v>1227</v>
      </c>
      <c r="R41" s="4" t="s">
        <v>74</v>
      </c>
      <c r="S41" s="4">
        <v>0</v>
      </c>
      <c r="V41" s="222" t="s">
        <v>45</v>
      </c>
      <c r="W41" s="222">
        <v>250</v>
      </c>
      <c r="X41" s="222" t="s">
        <v>566</v>
      </c>
      <c r="Y41" s="222"/>
      <c r="AB41" s="4" t="s">
        <v>582</v>
      </c>
      <c r="AC41" s="4">
        <v>0</v>
      </c>
      <c r="AE41" s="4" t="s">
        <v>582</v>
      </c>
      <c r="AF41" s="4">
        <v>0</v>
      </c>
      <c r="AH41" s="4" t="s">
        <v>582</v>
      </c>
      <c r="AI41" s="4">
        <v>0</v>
      </c>
      <c r="AK41" s="4" t="s">
        <v>722</v>
      </c>
      <c r="AL41" s="4">
        <v>0</v>
      </c>
      <c r="AN41" s="4" t="s">
        <v>80</v>
      </c>
      <c r="AO41" s="4">
        <v>0</v>
      </c>
      <c r="AQ41" s="5" t="str">
        <f t="shared" ref="AQ41:AQ75" si="0">CHOOSE($L$92,L41,AZ41,P41,BF41,AW41)</f>
        <v>マイルーム包装紙（ホワイト）</v>
      </c>
      <c r="AR41" s="5">
        <f>CHOOSE($L$92,M41,BA41,Q41,BG41,AX41)</f>
        <v>0</v>
      </c>
      <c r="AS41" s="5" t="s">
        <v>1658</v>
      </c>
      <c r="AW41" s="224" t="s">
        <v>67</v>
      </c>
      <c r="AX41" s="224">
        <v>990</v>
      </c>
      <c r="AZ41" s="4" t="s">
        <v>1202</v>
      </c>
      <c r="BA41" s="4">
        <v>0</v>
      </c>
      <c r="BC41" s="4" t="s">
        <v>1247</v>
      </c>
      <c r="BD41" s="4">
        <v>0</v>
      </c>
      <c r="BF41" s="4" t="s">
        <v>1247</v>
      </c>
      <c r="BG41" s="4">
        <v>0</v>
      </c>
      <c r="BI41" s="4" t="str">
        <f>IF($L$92=4,$BI$36,IF($L$92=5,$BI$37,BI101))</f>
        <v>リボン要/不要</v>
      </c>
      <c r="BJ41" s="4" t="str">
        <f>IF($L$92&gt;3,$BJ$37,BJ101)</f>
        <v xml:space="preserve"> </v>
      </c>
      <c r="BL41" s="4" t="s">
        <v>436</v>
      </c>
      <c r="BM41" s="4">
        <v>0</v>
      </c>
      <c r="BO41" s="4" t="s">
        <v>74</v>
      </c>
      <c r="BP41" s="4">
        <v>0</v>
      </c>
      <c r="BU41" s="4" t="s">
        <v>423</v>
      </c>
      <c r="BV41" s="4" t="s">
        <v>424</v>
      </c>
      <c r="BW41" s="4" t="s">
        <v>506</v>
      </c>
      <c r="BX41" s="4" t="s">
        <v>320</v>
      </c>
      <c r="CA41" s="4" t="s">
        <v>106</v>
      </c>
    </row>
    <row r="42" spans="1:79" s="4" customFormat="1">
      <c r="B42" s="4" t="s">
        <v>516</v>
      </c>
      <c r="C42" s="4" t="s">
        <v>450</v>
      </c>
      <c r="D42" s="147" t="s">
        <v>777</v>
      </c>
      <c r="F42" s="4" t="s">
        <v>463</v>
      </c>
      <c r="G42" s="92"/>
      <c r="H42" s="4" t="s">
        <v>518</v>
      </c>
      <c r="J42" s="4" t="s">
        <v>741</v>
      </c>
      <c r="L42" s="135" t="s">
        <v>1659</v>
      </c>
      <c r="M42" s="4">
        <v>0</v>
      </c>
      <c r="N42" s="4" t="str">
        <f t="shared" ref="N42:N50" si="1">L42</f>
        <v>マイルーム包装紙（ボタニカル）</v>
      </c>
      <c r="P42" s="4" t="s">
        <v>1228</v>
      </c>
      <c r="R42" s="4" t="s">
        <v>1222</v>
      </c>
      <c r="S42" s="4">
        <v>0</v>
      </c>
      <c r="T42" s="4" t="s">
        <v>1220</v>
      </c>
      <c r="V42" s="222" t="s">
        <v>560</v>
      </c>
      <c r="W42" s="222">
        <v>250</v>
      </c>
      <c r="X42" s="222" t="s">
        <v>47</v>
      </c>
      <c r="Y42" s="222"/>
      <c r="AB42" s="4" t="s">
        <v>194</v>
      </c>
      <c r="AC42" s="4">
        <v>0</v>
      </c>
      <c r="AE42" s="4" t="s">
        <v>1275</v>
      </c>
      <c r="AF42" s="4">
        <v>0</v>
      </c>
      <c r="AH42" s="4" t="s">
        <v>123</v>
      </c>
      <c r="AI42" s="4">
        <v>990</v>
      </c>
      <c r="AK42" s="4" t="s">
        <v>359</v>
      </c>
      <c r="AL42" s="4">
        <v>0</v>
      </c>
      <c r="AN42" s="4" t="s">
        <v>80</v>
      </c>
      <c r="AO42" s="4">
        <v>0</v>
      </c>
      <c r="AQ42" s="5" t="str">
        <f t="shared" si="0"/>
        <v>マイルーム包装紙（ボタニカル）</v>
      </c>
      <c r="AR42" s="5">
        <f t="shared" ref="AR42:AR75" si="2">CHOOSE($L$92,M42,BA42,Q42,BG42,AX42)</f>
        <v>0</v>
      </c>
      <c r="AS42" s="5" t="s">
        <v>1659</v>
      </c>
      <c r="AW42" s="224" t="s">
        <v>68</v>
      </c>
      <c r="AX42" s="224">
        <v>990</v>
      </c>
      <c r="AZ42" s="4" t="s">
        <v>778</v>
      </c>
      <c r="BA42" s="4">
        <v>0</v>
      </c>
      <c r="BC42" s="4" t="s">
        <v>1211</v>
      </c>
      <c r="BD42" s="4">
        <v>0</v>
      </c>
      <c r="BF42" s="4" t="s">
        <v>1211</v>
      </c>
      <c r="BG42" s="4">
        <v>0</v>
      </c>
      <c r="BI42" s="4" t="str">
        <f t="shared" ref="BI42:BI69" si="3">IF($L$92=4,$BI$36,IF($L$92=5,$BI$37,BI102))</f>
        <v>リボンは不要</v>
      </c>
      <c r="BJ42" s="4" t="str">
        <f>IF($L$92&gt;3,$BJ$37,BJ102)</f>
        <v xml:space="preserve"> </v>
      </c>
      <c r="BL42" s="4" t="s">
        <v>629</v>
      </c>
      <c r="BM42" s="4">
        <v>990</v>
      </c>
      <c r="BO42" s="4" t="s">
        <v>13</v>
      </c>
      <c r="BP42" s="4">
        <v>1980</v>
      </c>
      <c r="BR42" s="4" t="s">
        <v>214</v>
      </c>
      <c r="BU42" s="4">
        <v>1</v>
      </c>
      <c r="BV42" s="4">
        <v>1</v>
      </c>
      <c r="BW42" s="4" t="s">
        <v>507</v>
      </c>
      <c r="BX42" s="4" t="s">
        <v>290</v>
      </c>
      <c r="CA42" s="4" t="s">
        <v>107</v>
      </c>
    </row>
    <row r="43" spans="1:79" s="4" customFormat="1" ht="15">
      <c r="C43" s="4" t="s">
        <v>659</v>
      </c>
      <c r="D43" s="4" t="s">
        <v>550</v>
      </c>
      <c r="F43" s="4" t="s">
        <v>680</v>
      </c>
      <c r="G43" s="92"/>
      <c r="H43" s="133" t="s">
        <v>337</v>
      </c>
      <c r="J43" s="4" t="s">
        <v>635</v>
      </c>
      <c r="L43" s="135" t="s">
        <v>1660</v>
      </c>
      <c r="M43" s="4">
        <v>0</v>
      </c>
      <c r="N43" s="4" t="str">
        <f t="shared" si="1"/>
        <v>マイルーム包装紙（フローラル）</v>
      </c>
      <c r="P43" s="4" t="s">
        <v>1229</v>
      </c>
      <c r="R43" s="4" t="s">
        <v>1223</v>
      </c>
      <c r="S43" s="4">
        <v>0</v>
      </c>
      <c r="T43" s="4" t="s">
        <v>1221</v>
      </c>
      <c r="V43" s="222" t="s">
        <v>46</v>
      </c>
      <c r="W43" s="222">
        <v>250</v>
      </c>
      <c r="X43" s="222" t="s">
        <v>42</v>
      </c>
      <c r="Y43" s="222"/>
      <c r="AB43" s="4" t="s">
        <v>321</v>
      </c>
      <c r="AC43" s="4">
        <v>0</v>
      </c>
      <c r="AE43" s="4" t="s">
        <v>1276</v>
      </c>
      <c r="AF43" s="4">
        <v>0</v>
      </c>
      <c r="AH43" s="4" t="s">
        <v>124</v>
      </c>
      <c r="AI43" s="4">
        <v>990</v>
      </c>
      <c r="AK43" s="4" t="s">
        <v>9</v>
      </c>
      <c r="AL43" s="4">
        <v>0</v>
      </c>
      <c r="AN43" s="4" t="s">
        <v>80</v>
      </c>
      <c r="AO43" s="4">
        <v>0</v>
      </c>
      <c r="AQ43" s="5" t="str">
        <f t="shared" si="0"/>
        <v>マイルーム包装紙（フローラル）</v>
      </c>
      <c r="AR43" s="5">
        <f t="shared" si="2"/>
        <v>0</v>
      </c>
      <c r="AS43" s="5" t="s">
        <v>1660</v>
      </c>
      <c r="AW43" s="224" t="s">
        <v>69</v>
      </c>
      <c r="AX43" s="224">
        <v>990</v>
      </c>
      <c r="AZ43" s="4" t="s">
        <v>323</v>
      </c>
      <c r="BA43" s="4">
        <v>0</v>
      </c>
      <c r="BC43" s="4" t="s">
        <v>1187</v>
      </c>
      <c r="BD43" s="4">
        <v>0</v>
      </c>
      <c r="BF43" s="4" t="s">
        <v>1187</v>
      </c>
      <c r="BG43" s="4">
        <v>0</v>
      </c>
      <c r="BI43" s="4" t="str">
        <f t="shared" si="3"/>
        <v>ホワイト（110円）</v>
      </c>
      <c r="BJ43" s="4" t="str">
        <f t="shared" ref="BJ43:BJ69" si="4">IF($L$92&gt;3,$BJ$37,BJ103)</f>
        <v>ホワイト</v>
      </c>
      <c r="BL43" s="4" t="s">
        <v>759</v>
      </c>
      <c r="BM43" s="4">
        <v>1980</v>
      </c>
      <c r="BO43" s="4" t="s">
        <v>66</v>
      </c>
      <c r="BP43" s="4">
        <v>1980</v>
      </c>
      <c r="BR43" s="4" t="s">
        <v>200</v>
      </c>
      <c r="BU43" s="4">
        <v>2</v>
      </c>
      <c r="BV43" s="4">
        <v>2</v>
      </c>
      <c r="BX43" s="4" t="s">
        <v>286</v>
      </c>
      <c r="CA43" s="4" t="s">
        <v>108</v>
      </c>
    </row>
    <row r="44" spans="1:79" s="4" customFormat="1">
      <c r="C44" s="4" t="s">
        <v>665</v>
      </c>
      <c r="D44" s="4" t="s">
        <v>530</v>
      </c>
      <c r="F44" s="4" t="s">
        <v>585</v>
      </c>
      <c r="G44" s="92"/>
      <c r="H44" s="4" t="s">
        <v>458</v>
      </c>
      <c r="J44" s="4" t="s">
        <v>242</v>
      </c>
      <c r="L44" s="135" t="s">
        <v>1661</v>
      </c>
      <c r="M44" s="4">
        <v>0</v>
      </c>
      <c r="N44" s="4" t="str">
        <f t="shared" si="1"/>
        <v>マイルーム包装紙（フォレスト）</v>
      </c>
      <c r="P44" s="4" t="s">
        <v>1230</v>
      </c>
      <c r="R44" s="4" t="s">
        <v>1645</v>
      </c>
      <c r="S44" s="4">
        <v>110</v>
      </c>
      <c r="T44" s="4" t="s">
        <v>381</v>
      </c>
      <c r="V44" s="222" t="s">
        <v>663</v>
      </c>
      <c r="W44" s="222">
        <v>250</v>
      </c>
      <c r="X44" s="222" t="s">
        <v>556</v>
      </c>
      <c r="Y44" s="222"/>
      <c r="AB44" s="4" t="s">
        <v>451</v>
      </c>
      <c r="AC44" s="4">
        <v>0</v>
      </c>
      <c r="AE44" s="4" t="s">
        <v>1277</v>
      </c>
      <c r="AF44" s="4">
        <v>0</v>
      </c>
      <c r="AH44" s="4" t="s">
        <v>442</v>
      </c>
      <c r="AI44" s="4">
        <v>990</v>
      </c>
      <c r="AK44" s="4" t="s">
        <v>477</v>
      </c>
      <c r="AL44" s="4">
        <v>0</v>
      </c>
      <c r="AN44" s="4" t="s">
        <v>80</v>
      </c>
      <c r="AO44" s="4">
        <v>0</v>
      </c>
      <c r="AQ44" s="5" t="str">
        <f t="shared" si="0"/>
        <v>マイルーム包装紙（フォレスト）</v>
      </c>
      <c r="AR44" s="5">
        <f t="shared" si="2"/>
        <v>0</v>
      </c>
      <c r="AS44" s="5" t="s">
        <v>1661</v>
      </c>
      <c r="AW44" s="224" t="s">
        <v>144</v>
      </c>
      <c r="AX44" s="224">
        <v>0</v>
      </c>
      <c r="AZ44" s="4" t="s">
        <v>486</v>
      </c>
      <c r="BA44" s="4">
        <v>0</v>
      </c>
      <c r="BC44" s="4" t="s">
        <v>1188</v>
      </c>
      <c r="BD44" s="4">
        <v>0</v>
      </c>
      <c r="BF44" s="4" t="s">
        <v>1188</v>
      </c>
      <c r="BG44" s="4">
        <v>0</v>
      </c>
      <c r="BI44" s="4" t="str">
        <f t="shared" si="3"/>
        <v>ブラウン（110円）</v>
      </c>
      <c r="BJ44" s="4" t="str">
        <f t="shared" si="4"/>
        <v>ブラウン</v>
      </c>
      <c r="BL44" s="4" t="s">
        <v>80</v>
      </c>
      <c r="BM44" s="4">
        <v>0</v>
      </c>
      <c r="BO44" s="4" t="s">
        <v>1333</v>
      </c>
      <c r="BP44" s="4">
        <v>1980</v>
      </c>
      <c r="BR44" s="4" t="s">
        <v>1334</v>
      </c>
      <c r="BU44" s="4">
        <v>3</v>
      </c>
      <c r="BV44" s="4">
        <v>3</v>
      </c>
      <c r="BX44" s="4" t="s">
        <v>769</v>
      </c>
      <c r="CA44" s="4" t="s">
        <v>2</v>
      </c>
    </row>
    <row r="45" spans="1:79" s="4" customFormat="1">
      <c r="C45" s="4" t="s">
        <v>384</v>
      </c>
      <c r="D45" s="4" t="s">
        <v>728</v>
      </c>
      <c r="F45" s="4" t="s">
        <v>725</v>
      </c>
      <c r="G45" s="92"/>
      <c r="H45" s="4" t="s">
        <v>61</v>
      </c>
      <c r="J45" s="4" t="s">
        <v>645</v>
      </c>
      <c r="L45" s="135" t="s">
        <v>1662</v>
      </c>
      <c r="M45" s="4">
        <v>0</v>
      </c>
      <c r="N45" s="4" t="str">
        <f t="shared" si="1"/>
        <v>マイルーム包装紙（レンコン）</v>
      </c>
      <c r="P45" s="4" t="s">
        <v>1231</v>
      </c>
      <c r="R45" s="4" t="s">
        <v>1646</v>
      </c>
      <c r="S45" s="4">
        <v>220</v>
      </c>
      <c r="T45" s="4" t="s">
        <v>1197</v>
      </c>
      <c r="V45" s="222" t="s">
        <v>428</v>
      </c>
      <c r="W45" s="222">
        <v>300</v>
      </c>
      <c r="X45" s="222" t="s">
        <v>251</v>
      </c>
      <c r="Y45" s="222"/>
      <c r="AB45" s="4" t="s">
        <v>257</v>
      </c>
      <c r="AC45" s="4">
        <v>0</v>
      </c>
      <c r="AE45" s="4" t="s">
        <v>1278</v>
      </c>
      <c r="AF45" s="4">
        <v>0</v>
      </c>
      <c r="AH45" s="4" t="s">
        <v>443</v>
      </c>
      <c r="AI45" s="4">
        <v>990</v>
      </c>
      <c r="AK45" s="4" t="s">
        <v>308</v>
      </c>
      <c r="AL45" s="4">
        <v>0</v>
      </c>
      <c r="AN45" s="4" t="s">
        <v>80</v>
      </c>
      <c r="AO45" s="4">
        <v>0</v>
      </c>
      <c r="AQ45" s="5" t="str">
        <f t="shared" si="0"/>
        <v>マイルーム包装紙（レンコン）</v>
      </c>
      <c r="AR45" s="5">
        <f t="shared" si="2"/>
        <v>0</v>
      </c>
      <c r="AS45" s="5" t="s">
        <v>1662</v>
      </c>
      <c r="AW45" s="224" t="s">
        <v>144</v>
      </c>
      <c r="AX45" s="224">
        <v>0</v>
      </c>
      <c r="AZ45" s="4" t="s">
        <v>487</v>
      </c>
      <c r="BA45" s="4">
        <v>0</v>
      </c>
      <c r="BC45" s="4" t="s">
        <v>1189</v>
      </c>
      <c r="BD45" s="4">
        <v>0</v>
      </c>
      <c r="BF45" s="4" t="s">
        <v>1189</v>
      </c>
      <c r="BG45" s="4">
        <v>0</v>
      </c>
      <c r="BI45" s="4" t="str">
        <f t="shared" si="3"/>
        <v>レッド（110円）</v>
      </c>
      <c r="BJ45" s="4" t="str">
        <f t="shared" si="4"/>
        <v>レッド</v>
      </c>
      <c r="BL45" s="4" t="s">
        <v>80</v>
      </c>
      <c r="BM45" s="4">
        <v>0</v>
      </c>
      <c r="BO45" s="4" t="s">
        <v>76</v>
      </c>
      <c r="BP45" s="4">
        <v>1980</v>
      </c>
      <c r="BR45" s="4" t="s">
        <v>378</v>
      </c>
      <c r="BU45" s="4">
        <v>4</v>
      </c>
      <c r="BV45" s="4">
        <v>4</v>
      </c>
      <c r="BX45" s="4" t="s">
        <v>770</v>
      </c>
      <c r="CA45" s="4" t="s">
        <v>3</v>
      </c>
    </row>
    <row r="46" spans="1:79" s="4" customFormat="1">
      <c r="C46" s="4" t="s">
        <v>363</v>
      </c>
      <c r="D46" s="4" t="s">
        <v>531</v>
      </c>
      <c r="F46" s="4" t="s">
        <v>586</v>
      </c>
      <c r="G46" s="92"/>
      <c r="H46" s="4" t="s">
        <v>272</v>
      </c>
      <c r="J46" s="4" t="s">
        <v>870</v>
      </c>
      <c r="L46" s="135" t="s">
        <v>1663</v>
      </c>
      <c r="M46" s="4">
        <v>0</v>
      </c>
      <c r="N46" s="4" t="str">
        <f t="shared" si="1"/>
        <v>マイルーム包装紙（お花見）</v>
      </c>
      <c r="P46" s="4" t="s">
        <v>1232</v>
      </c>
      <c r="R46" s="4" t="s">
        <v>1647</v>
      </c>
      <c r="S46" s="4">
        <v>220</v>
      </c>
      <c r="T46" s="4" t="s">
        <v>452</v>
      </c>
      <c r="V46" s="222" t="s">
        <v>64</v>
      </c>
      <c r="W46" s="222">
        <v>300</v>
      </c>
      <c r="X46" s="222" t="s">
        <v>434</v>
      </c>
      <c r="Y46" s="222"/>
      <c r="AB46" s="4" t="s">
        <v>1273</v>
      </c>
      <c r="AC46" s="4">
        <v>0</v>
      </c>
      <c r="AE46" s="4" t="s">
        <v>1279</v>
      </c>
      <c r="AF46" s="4">
        <v>0</v>
      </c>
      <c r="AH46" s="4" t="s">
        <v>240</v>
      </c>
      <c r="AI46" s="4">
        <v>990</v>
      </c>
      <c r="AK46" s="4" t="s">
        <v>304</v>
      </c>
      <c r="AL46" s="4">
        <v>0</v>
      </c>
      <c r="AN46" s="4" t="s">
        <v>80</v>
      </c>
      <c r="AO46" s="4">
        <v>0</v>
      </c>
      <c r="AQ46" s="5" t="str">
        <f t="shared" si="0"/>
        <v>マイルーム包装紙（お花見）</v>
      </c>
      <c r="AR46" s="5">
        <f t="shared" si="2"/>
        <v>0</v>
      </c>
      <c r="AS46" s="5" t="s">
        <v>1663</v>
      </c>
      <c r="AW46" s="224" t="s">
        <v>144</v>
      </c>
      <c r="AX46" s="224">
        <v>0</v>
      </c>
      <c r="AZ46" s="4" t="s">
        <v>1656</v>
      </c>
      <c r="BA46" s="4">
        <v>0</v>
      </c>
      <c r="BC46" s="4" t="s">
        <v>1242</v>
      </c>
      <c r="BD46" s="4">
        <v>0</v>
      </c>
      <c r="BF46" s="4" t="s">
        <v>1242</v>
      </c>
      <c r="BG46" s="4">
        <v>0</v>
      </c>
      <c r="BI46" s="4" t="str">
        <f t="shared" si="3"/>
        <v>ピンク（110円）</v>
      </c>
      <c r="BJ46" s="4" t="str">
        <f t="shared" si="4"/>
        <v>ピンク</v>
      </c>
      <c r="BL46" s="4" t="s">
        <v>80</v>
      </c>
      <c r="BM46" s="4">
        <v>0</v>
      </c>
      <c r="BO46" s="4" t="s">
        <v>578</v>
      </c>
      <c r="BP46" s="4">
        <v>1980</v>
      </c>
      <c r="BR46" s="4" t="s">
        <v>375</v>
      </c>
      <c r="BU46" s="4">
        <v>5</v>
      </c>
      <c r="BV46" s="4">
        <v>5</v>
      </c>
      <c r="BX46" s="4" t="s">
        <v>771</v>
      </c>
      <c r="CA46" s="4" t="s">
        <v>4</v>
      </c>
    </row>
    <row r="47" spans="1:79" s="4" customFormat="1">
      <c r="C47" s="4" t="s">
        <v>362</v>
      </c>
      <c r="D47" s="4" t="s">
        <v>1011</v>
      </c>
      <c r="F47" s="4" t="s">
        <v>360</v>
      </c>
      <c r="G47" s="92"/>
      <c r="H47" s="4" t="s">
        <v>272</v>
      </c>
      <c r="J47" s="4" t="s">
        <v>1650</v>
      </c>
      <c r="L47" s="135" t="s">
        <v>1664</v>
      </c>
      <c r="M47" s="4">
        <v>0</v>
      </c>
      <c r="N47" s="4" t="str">
        <f t="shared" si="1"/>
        <v>マイルーム包装紙（ドロップリーフ）</v>
      </c>
      <c r="P47" s="4" t="s">
        <v>1233</v>
      </c>
      <c r="R47" s="4" t="s">
        <v>1648</v>
      </c>
      <c r="S47" s="4">
        <v>220</v>
      </c>
      <c r="T47" s="4" t="s">
        <v>1198</v>
      </c>
      <c r="V47" s="222" t="s">
        <v>10</v>
      </c>
      <c r="W47" s="222">
        <v>450</v>
      </c>
      <c r="X47" s="222" t="s">
        <v>524</v>
      </c>
      <c r="Y47" s="222"/>
      <c r="AB47" s="4" t="s">
        <v>609</v>
      </c>
      <c r="AC47" s="4">
        <v>0</v>
      </c>
      <c r="AE47" s="4" t="s">
        <v>1324</v>
      </c>
      <c r="AF47" s="4">
        <v>0</v>
      </c>
      <c r="AH47" s="4" t="s">
        <v>273</v>
      </c>
      <c r="AI47" s="4">
        <v>990</v>
      </c>
      <c r="AK47" s="4" t="s">
        <v>260</v>
      </c>
      <c r="AL47" s="4">
        <v>0</v>
      </c>
      <c r="AN47" s="4" t="s">
        <v>80</v>
      </c>
      <c r="AO47" s="4">
        <v>0</v>
      </c>
      <c r="AQ47" s="5" t="str">
        <f t="shared" si="0"/>
        <v>マイルーム包装紙（ドロップリーフ）</v>
      </c>
      <c r="AR47" s="5">
        <f t="shared" si="2"/>
        <v>0</v>
      </c>
      <c r="AS47" s="5" t="s">
        <v>1664</v>
      </c>
      <c r="AW47" s="224" t="s">
        <v>144</v>
      </c>
      <c r="AX47" s="224">
        <v>0</v>
      </c>
      <c r="AZ47" s="4" t="s">
        <v>1657</v>
      </c>
      <c r="BA47" s="4">
        <v>0</v>
      </c>
      <c r="BC47" s="4" t="s">
        <v>1190</v>
      </c>
      <c r="BD47" s="4">
        <v>0</v>
      </c>
      <c r="BF47" s="4" t="s">
        <v>1190</v>
      </c>
      <c r="BG47" s="4">
        <v>0</v>
      </c>
      <c r="BI47" s="4" t="str">
        <f t="shared" si="3"/>
        <v>オレンジ（110円）</v>
      </c>
      <c r="BJ47" s="4" t="str">
        <f t="shared" si="4"/>
        <v>オレンジ</v>
      </c>
      <c r="BL47" s="4" t="s">
        <v>80</v>
      </c>
      <c r="BM47" s="4">
        <v>0</v>
      </c>
      <c r="BO47" s="4" t="s">
        <v>291</v>
      </c>
      <c r="BP47" s="4">
        <v>1980</v>
      </c>
      <c r="BR47" s="4" t="s">
        <v>376</v>
      </c>
      <c r="BU47" s="4">
        <v>6</v>
      </c>
      <c r="BV47" s="4">
        <v>6</v>
      </c>
      <c r="BX47" s="4" t="s">
        <v>712</v>
      </c>
      <c r="CA47" s="4" t="s">
        <v>209</v>
      </c>
    </row>
    <row r="48" spans="1:79" s="4" customFormat="1">
      <c r="C48" s="4" t="s">
        <v>529</v>
      </c>
      <c r="D48" s="4" t="s">
        <v>1655</v>
      </c>
      <c r="F48" s="4" t="s">
        <v>268</v>
      </c>
      <c r="G48" s="92"/>
      <c r="H48" s="4" t="s">
        <v>175</v>
      </c>
      <c r="J48" s="4" t="s">
        <v>645</v>
      </c>
      <c r="L48" s="135" t="s">
        <v>1665</v>
      </c>
      <c r="M48" s="4">
        <v>0</v>
      </c>
      <c r="N48" s="4" t="str">
        <f t="shared" si="1"/>
        <v>マイルーム包装紙（スプリング）</v>
      </c>
      <c r="P48" s="4" t="s">
        <v>1234</v>
      </c>
      <c r="R48" s="4" t="s">
        <v>1649</v>
      </c>
      <c r="S48" s="4">
        <v>220</v>
      </c>
      <c r="T48" s="4" t="s">
        <v>1199</v>
      </c>
      <c r="V48" s="222" t="s">
        <v>385</v>
      </c>
      <c r="W48" s="222">
        <v>450</v>
      </c>
      <c r="X48" s="222" t="s">
        <v>734</v>
      </c>
      <c r="Y48" s="222"/>
      <c r="AB48" s="4" t="s">
        <v>717</v>
      </c>
      <c r="AC48" s="4">
        <v>0</v>
      </c>
      <c r="AE48" s="4" t="s">
        <v>1325</v>
      </c>
      <c r="AF48" s="4">
        <v>0</v>
      </c>
      <c r="AH48" s="4" t="s">
        <v>72</v>
      </c>
      <c r="AI48" s="4">
        <v>990</v>
      </c>
      <c r="AK48" s="4" t="s">
        <v>447</v>
      </c>
      <c r="AL48" s="4">
        <v>0</v>
      </c>
      <c r="AN48" s="4" t="s">
        <v>80</v>
      </c>
      <c r="AO48" s="4">
        <v>0</v>
      </c>
      <c r="AQ48" s="5" t="str">
        <f t="shared" si="0"/>
        <v>マイルーム包装紙（スプリング）</v>
      </c>
      <c r="AR48" s="5">
        <f t="shared" si="2"/>
        <v>0</v>
      </c>
      <c r="AS48" s="5" t="s">
        <v>1665</v>
      </c>
      <c r="AW48" s="224" t="s">
        <v>144</v>
      </c>
      <c r="AX48" s="224">
        <v>0</v>
      </c>
      <c r="AZ48" s="4" t="s">
        <v>750</v>
      </c>
      <c r="BA48" s="4">
        <v>0</v>
      </c>
      <c r="BC48" s="4" t="s">
        <v>1191</v>
      </c>
      <c r="BD48" s="4">
        <v>0</v>
      </c>
      <c r="BF48" s="4" t="s">
        <v>1191</v>
      </c>
      <c r="BG48" s="4">
        <v>0</v>
      </c>
      <c r="BI48" s="4" t="str">
        <f t="shared" si="3"/>
        <v>イエロー（110円）</v>
      </c>
      <c r="BJ48" s="4" t="str">
        <f t="shared" si="4"/>
        <v>イエロー</v>
      </c>
      <c r="BL48" s="4" t="s">
        <v>80</v>
      </c>
      <c r="BM48" s="4">
        <v>0</v>
      </c>
      <c r="BO48" s="4" t="s">
        <v>212</v>
      </c>
      <c r="BP48" s="4">
        <v>1980</v>
      </c>
      <c r="BR48" s="4" t="s">
        <v>119</v>
      </c>
      <c r="BU48" s="4">
        <v>7</v>
      </c>
      <c r="BV48" s="4">
        <v>7</v>
      </c>
      <c r="CA48" s="4" t="s">
        <v>210</v>
      </c>
    </row>
    <row r="49" spans="3:79" s="4" customFormat="1">
      <c r="C49" s="4" t="s">
        <v>601</v>
      </c>
      <c r="F49" s="4" t="s">
        <v>361</v>
      </c>
      <c r="G49" s="92"/>
      <c r="H49" s="4" t="s">
        <v>601</v>
      </c>
      <c r="J49" s="4" t="s">
        <v>517</v>
      </c>
      <c r="L49" s="135" t="s">
        <v>1341</v>
      </c>
      <c r="M49" s="4">
        <v>0</v>
      </c>
      <c r="N49" s="4" t="str">
        <f t="shared" si="1"/>
        <v>マイルーム包装紙（トロピカル）</v>
      </c>
      <c r="P49" s="4" t="s">
        <v>1237</v>
      </c>
      <c r="R49" s="4" t="s">
        <v>1651</v>
      </c>
      <c r="S49" s="4">
        <v>440</v>
      </c>
      <c r="T49" s="4" t="s">
        <v>221</v>
      </c>
      <c r="V49" s="222" t="s">
        <v>567</v>
      </c>
      <c r="W49" s="222">
        <v>450</v>
      </c>
      <c r="X49" s="222" t="s">
        <v>270</v>
      </c>
      <c r="Y49" s="222"/>
      <c r="AB49" s="4" t="s">
        <v>262</v>
      </c>
      <c r="AC49" s="4">
        <v>0</v>
      </c>
      <c r="AE49" s="4" t="s">
        <v>1332</v>
      </c>
      <c r="AF49" s="4">
        <v>0</v>
      </c>
      <c r="AH49" s="4" t="s">
        <v>319</v>
      </c>
      <c r="AI49" s="4">
        <v>990</v>
      </c>
      <c r="AK49" s="4" t="s">
        <v>258</v>
      </c>
      <c r="AL49" s="4">
        <v>0</v>
      </c>
      <c r="AN49" s="4" t="s">
        <v>80</v>
      </c>
      <c r="AO49" s="4">
        <v>0</v>
      </c>
      <c r="AQ49" s="5" t="str">
        <f t="shared" si="0"/>
        <v>マイルーム包装紙（トロピカル）</v>
      </c>
      <c r="AR49" s="5">
        <f t="shared" si="2"/>
        <v>0</v>
      </c>
      <c r="AS49" s="5" t="s">
        <v>1341</v>
      </c>
      <c r="AW49" s="224" t="s">
        <v>144</v>
      </c>
      <c r="AX49" s="224">
        <v>0</v>
      </c>
      <c r="AZ49" s="4" t="s">
        <v>521</v>
      </c>
      <c r="BA49" s="4">
        <v>0</v>
      </c>
      <c r="BC49" s="4" t="s">
        <v>1192</v>
      </c>
      <c r="BD49" s="4">
        <v>0</v>
      </c>
      <c r="BF49" s="4" t="s">
        <v>1192</v>
      </c>
      <c r="BG49" s="4">
        <v>0</v>
      </c>
      <c r="BI49" s="4" t="str">
        <f t="shared" si="3"/>
        <v>グリーン（110円）</v>
      </c>
      <c r="BJ49" s="4" t="str">
        <f t="shared" si="4"/>
        <v>グリーン</v>
      </c>
      <c r="BL49" s="4" t="s">
        <v>80</v>
      </c>
      <c r="BM49" s="4">
        <v>0</v>
      </c>
      <c r="BO49" s="4" t="s">
        <v>298</v>
      </c>
      <c r="BP49" s="4">
        <v>1980</v>
      </c>
      <c r="BR49" s="4" t="s">
        <v>577</v>
      </c>
      <c r="BU49" s="4">
        <v>8</v>
      </c>
      <c r="BV49" s="4">
        <v>8</v>
      </c>
      <c r="CA49" s="4" t="s">
        <v>217</v>
      </c>
    </row>
    <row r="50" spans="3:79" s="4" customFormat="1">
      <c r="C50" s="4" t="s">
        <v>602</v>
      </c>
      <c r="F50" s="4" t="s">
        <v>387</v>
      </c>
      <c r="G50" s="92"/>
      <c r="H50" s="4" t="s">
        <v>602</v>
      </c>
      <c r="L50" s="135" t="s">
        <v>1342</v>
      </c>
      <c r="M50" s="4">
        <v>0</v>
      </c>
      <c r="N50" s="4" t="str">
        <f t="shared" si="1"/>
        <v>マイルーム包装紙（サンフラワー）</v>
      </c>
      <c r="P50" s="4" t="s">
        <v>1238</v>
      </c>
      <c r="R50" s="4" t="s">
        <v>1652</v>
      </c>
      <c r="S50" s="4">
        <v>440</v>
      </c>
      <c r="T50" s="4" t="s">
        <v>265</v>
      </c>
      <c r="V50" s="222" t="s">
        <v>748</v>
      </c>
      <c r="W50" s="222">
        <v>450</v>
      </c>
      <c r="X50" s="222" t="s">
        <v>344</v>
      </c>
      <c r="Y50" s="222"/>
      <c r="AB50" s="4" t="s">
        <v>1274</v>
      </c>
      <c r="AC50" s="4">
        <v>0</v>
      </c>
      <c r="AE50" s="4" t="s">
        <v>1335</v>
      </c>
      <c r="AF50" s="4">
        <v>0</v>
      </c>
      <c r="AH50" s="4" t="s">
        <v>238</v>
      </c>
      <c r="AI50" s="4">
        <v>990</v>
      </c>
      <c r="AK50" s="4" t="s">
        <v>633</v>
      </c>
      <c r="AL50" s="4">
        <v>0</v>
      </c>
      <c r="AN50" s="4" t="s">
        <v>80</v>
      </c>
      <c r="AO50" s="4">
        <v>0</v>
      </c>
      <c r="AQ50" s="5" t="str">
        <f t="shared" si="0"/>
        <v>マイルーム包装紙（サンフラワー）</v>
      </c>
      <c r="AR50" s="5">
        <f t="shared" si="2"/>
        <v>0</v>
      </c>
      <c r="AS50" s="5" t="s">
        <v>1342</v>
      </c>
      <c r="AW50" s="224" t="s">
        <v>144</v>
      </c>
      <c r="AX50" s="224">
        <v>0</v>
      </c>
      <c r="AZ50" s="4" t="s">
        <v>80</v>
      </c>
      <c r="BA50" s="4">
        <v>0</v>
      </c>
      <c r="BC50" s="4" t="s">
        <v>1193</v>
      </c>
      <c r="BD50" s="4">
        <v>0</v>
      </c>
      <c r="BF50" s="4" t="s">
        <v>1193</v>
      </c>
      <c r="BG50" s="4">
        <v>0</v>
      </c>
      <c r="BI50" s="4" t="str">
        <f t="shared" si="3"/>
        <v>ブルー（110円）</v>
      </c>
      <c r="BJ50" s="4" t="str">
        <f t="shared" si="4"/>
        <v>ブルー</v>
      </c>
      <c r="BL50" s="4" t="s">
        <v>80</v>
      </c>
      <c r="BM50" s="4">
        <v>0</v>
      </c>
      <c r="BO50" s="4" t="s">
        <v>211</v>
      </c>
      <c r="BP50" s="4">
        <v>1980</v>
      </c>
      <c r="BR50" s="4" t="s">
        <v>255</v>
      </c>
      <c r="BU50" s="4">
        <v>9</v>
      </c>
      <c r="BV50" s="4">
        <v>9</v>
      </c>
      <c r="CA50" s="4" t="s">
        <v>218</v>
      </c>
    </row>
    <row r="51" spans="3:79" s="4" customFormat="1">
      <c r="C51" s="4" t="s">
        <v>437</v>
      </c>
      <c r="F51" s="4" t="s">
        <v>125</v>
      </c>
      <c r="G51" s="92"/>
      <c r="H51" s="4" t="s">
        <v>437</v>
      </c>
      <c r="J51" s="5" t="s">
        <v>581</v>
      </c>
      <c r="K51" s="5" t="s">
        <v>628</v>
      </c>
      <c r="L51" s="135" t="s">
        <v>1343</v>
      </c>
      <c r="M51" s="4">
        <v>0</v>
      </c>
      <c r="N51" s="4" t="str">
        <f t="shared" ref="N51:N81" si="5">L51</f>
        <v>マイルーム包装紙（フルーツ）</v>
      </c>
      <c r="P51" s="4" t="s">
        <v>1235</v>
      </c>
      <c r="V51" s="222" t="s">
        <v>271</v>
      </c>
      <c r="W51" s="222">
        <v>450</v>
      </c>
      <c r="X51" s="222" t="s">
        <v>427</v>
      </c>
      <c r="Y51" s="222"/>
      <c r="AB51" s="4" t="s">
        <v>406</v>
      </c>
      <c r="AC51" s="4">
        <v>0</v>
      </c>
      <c r="AE51" s="4" t="s">
        <v>1336</v>
      </c>
      <c r="AF51" s="4">
        <v>0</v>
      </c>
      <c r="AH51" s="4" t="s">
        <v>239</v>
      </c>
      <c r="AI51" s="4">
        <v>990</v>
      </c>
      <c r="AK51" s="4" t="s">
        <v>707</v>
      </c>
      <c r="AL51" s="4">
        <v>0</v>
      </c>
      <c r="AN51" s="4" t="s">
        <v>80</v>
      </c>
      <c r="AO51" s="4">
        <v>0</v>
      </c>
      <c r="AQ51" s="5" t="str">
        <f t="shared" si="0"/>
        <v>マイルーム包装紙（フルーツ）</v>
      </c>
      <c r="AR51" s="5">
        <f t="shared" si="2"/>
        <v>0</v>
      </c>
      <c r="AS51" s="5" t="s">
        <v>1343</v>
      </c>
      <c r="AW51" s="224" t="s">
        <v>144</v>
      </c>
      <c r="AX51" s="224">
        <v>0</v>
      </c>
      <c r="AZ51" s="4" t="s">
        <v>80</v>
      </c>
      <c r="BA51" s="4">
        <v>0</v>
      </c>
      <c r="BC51" s="4" t="s">
        <v>1194</v>
      </c>
      <c r="BD51" s="4">
        <v>0</v>
      </c>
      <c r="BF51" s="4" t="s">
        <v>1194</v>
      </c>
      <c r="BG51" s="4">
        <v>0</v>
      </c>
      <c r="BI51" s="4" t="str">
        <f t="shared" si="3"/>
        <v>ラベンダー（110円）</v>
      </c>
      <c r="BJ51" s="4" t="str">
        <f t="shared" si="4"/>
        <v>ラベンダー</v>
      </c>
      <c r="BL51" s="4" t="s">
        <v>509</v>
      </c>
      <c r="BM51" s="4">
        <v>0</v>
      </c>
      <c r="BO51" s="4" t="s">
        <v>469</v>
      </c>
      <c r="BP51" s="4">
        <v>1980</v>
      </c>
      <c r="BR51" s="4" t="s">
        <v>474</v>
      </c>
      <c r="BU51" s="4">
        <v>10</v>
      </c>
      <c r="BV51" s="4">
        <v>10</v>
      </c>
      <c r="CA51" s="4" t="s">
        <v>120</v>
      </c>
    </row>
    <row r="52" spans="3:79" s="4" customFormat="1">
      <c r="C52" s="4" t="s">
        <v>541</v>
      </c>
      <c r="F52" s="4" t="s">
        <v>612</v>
      </c>
      <c r="G52" s="92"/>
      <c r="H52" s="4" t="s">
        <v>541</v>
      </c>
      <c r="J52" s="4" t="str">
        <f>CHOOSE($I$90,"不要",AB41,AK41,AE41,AN41,BF41,AH41,AW41,BL41)</f>
        <v>不要</v>
      </c>
      <c r="K52" s="4">
        <f>CHOOSE($I$90,0,AC41,AL41,AF41,AO41,BG41,AI41,AX41,BM41)</f>
        <v>0</v>
      </c>
      <c r="L52" s="135" t="s">
        <v>1344</v>
      </c>
      <c r="M52" s="4">
        <v>0</v>
      </c>
      <c r="N52" s="4" t="str">
        <f t="shared" si="5"/>
        <v>マイルーム包装紙（アンティークブーケ）</v>
      </c>
      <c r="P52" s="4" t="s">
        <v>1236</v>
      </c>
      <c r="V52" s="222" t="s">
        <v>457</v>
      </c>
      <c r="W52" s="222">
        <v>450</v>
      </c>
      <c r="X52" s="222" t="s">
        <v>537</v>
      </c>
      <c r="Y52" s="222"/>
      <c r="AB52" s="4" t="s">
        <v>314</v>
      </c>
      <c r="AC52" s="4">
        <v>0</v>
      </c>
      <c r="AE52" s="4" t="s">
        <v>1337</v>
      </c>
      <c r="AF52" s="4">
        <v>0</v>
      </c>
      <c r="AH52" s="4" t="s">
        <v>252</v>
      </c>
      <c r="AI52" s="4">
        <v>990</v>
      </c>
      <c r="AK52" s="4" t="s">
        <v>704</v>
      </c>
      <c r="AL52" s="4">
        <v>0</v>
      </c>
      <c r="AN52" s="4" t="s">
        <v>80</v>
      </c>
      <c r="AO52" s="4">
        <v>0</v>
      </c>
      <c r="AQ52" s="5" t="str">
        <f t="shared" si="0"/>
        <v>マイルーム包装紙（アンティークブーケ）</v>
      </c>
      <c r="AR52" s="5">
        <f t="shared" si="2"/>
        <v>0</v>
      </c>
      <c r="AS52" s="5" t="s">
        <v>1344</v>
      </c>
      <c r="AW52" s="224" t="s">
        <v>144</v>
      </c>
      <c r="AX52" s="224">
        <v>0</v>
      </c>
      <c r="AZ52" s="4" t="s">
        <v>80</v>
      </c>
      <c r="BA52" s="4">
        <v>0</v>
      </c>
      <c r="BC52" s="4" t="s">
        <v>1246</v>
      </c>
      <c r="BD52" s="4">
        <v>0</v>
      </c>
      <c r="BF52" s="4" t="s">
        <v>1246</v>
      </c>
      <c r="BG52" s="4">
        <v>0</v>
      </c>
      <c r="BI52" s="4" t="str">
        <f t="shared" si="3"/>
        <v>シャンパン（110円）</v>
      </c>
      <c r="BJ52" s="4" t="str">
        <f t="shared" si="4"/>
        <v>シャンパン</v>
      </c>
      <c r="BL52" s="4" t="s">
        <v>509</v>
      </c>
      <c r="BM52" s="4">
        <v>0</v>
      </c>
      <c r="BO52" s="4" t="s">
        <v>470</v>
      </c>
      <c r="BP52" s="4">
        <v>1980</v>
      </c>
      <c r="BR52" s="4" t="s">
        <v>203</v>
      </c>
      <c r="BU52" s="4">
        <v>11</v>
      </c>
      <c r="BV52" s="4">
        <v>11</v>
      </c>
      <c r="CA52" s="4" t="s">
        <v>137</v>
      </c>
    </row>
    <row r="53" spans="3:79" s="4" customFormat="1">
      <c r="C53" s="4" t="s">
        <v>540</v>
      </c>
      <c r="F53" s="4" t="s">
        <v>317</v>
      </c>
      <c r="G53" s="92"/>
      <c r="H53" s="4" t="s">
        <v>540</v>
      </c>
      <c r="J53" s="4" t="str">
        <f>CHOOSE($I$90,"不要",AB42,AK42,AE42,AN42,BF42,AH42,AW42,BL42)</f>
        <v>不要</v>
      </c>
      <c r="K53" s="4">
        <f t="shared" ref="K53:K80" si="6">CHOOSE($I$90,0,AC42,AL42,AF42,AO42,BG42,AI42,AX42,BM42)</f>
        <v>0</v>
      </c>
      <c r="L53" s="135" t="s">
        <v>1345</v>
      </c>
      <c r="M53" s="4">
        <v>0</v>
      </c>
      <c r="N53" s="4" t="str">
        <f t="shared" si="5"/>
        <v>マイルーム包装紙（フラワースタンプ）</v>
      </c>
      <c r="P53" s="4" t="s">
        <v>1574</v>
      </c>
      <c r="V53" s="222" t="s">
        <v>807</v>
      </c>
      <c r="W53" s="222">
        <v>450</v>
      </c>
      <c r="X53" s="222" t="s">
        <v>253</v>
      </c>
      <c r="Y53" s="222"/>
      <c r="AB53" s="4" t="s">
        <v>315</v>
      </c>
      <c r="AC53" s="4">
        <v>0</v>
      </c>
      <c r="AE53" s="4" t="s">
        <v>1338</v>
      </c>
      <c r="AF53" s="4">
        <v>0</v>
      </c>
      <c r="AH53" s="4" t="s">
        <v>246</v>
      </c>
      <c r="AI53" s="4">
        <v>990</v>
      </c>
      <c r="AK53" s="4" t="s">
        <v>705</v>
      </c>
      <c r="AL53" s="4">
        <v>0</v>
      </c>
      <c r="AN53" s="4" t="s">
        <v>80</v>
      </c>
      <c r="AO53" s="4">
        <v>0</v>
      </c>
      <c r="AQ53" s="5" t="str">
        <f t="shared" si="0"/>
        <v>マイルーム包装紙（フラワースタンプ）</v>
      </c>
      <c r="AR53" s="5">
        <f t="shared" si="2"/>
        <v>0</v>
      </c>
      <c r="AS53" s="5" t="s">
        <v>1345</v>
      </c>
      <c r="AW53" s="224" t="s">
        <v>144</v>
      </c>
      <c r="AX53" s="224">
        <v>0</v>
      </c>
      <c r="AZ53" s="4" t="s">
        <v>80</v>
      </c>
      <c r="BA53" s="4">
        <v>0</v>
      </c>
      <c r="BC53" s="4" t="s">
        <v>1195</v>
      </c>
      <c r="BD53" s="4">
        <v>0</v>
      </c>
      <c r="BF53" s="4" t="s">
        <v>1195</v>
      </c>
      <c r="BG53" s="4">
        <v>0</v>
      </c>
      <c r="BI53" s="4" t="str">
        <f t="shared" si="3"/>
        <v>桃色（110円）</v>
      </c>
      <c r="BJ53" s="4" t="str">
        <f t="shared" si="4"/>
        <v>桃色</v>
      </c>
      <c r="BL53" s="4" t="s">
        <v>509</v>
      </c>
      <c r="BM53" s="4">
        <v>0</v>
      </c>
      <c r="BO53" s="4" t="s">
        <v>213</v>
      </c>
      <c r="BP53" s="4">
        <v>1980</v>
      </c>
      <c r="BR53" s="4" t="s">
        <v>204</v>
      </c>
      <c r="BU53" s="4">
        <v>12</v>
      </c>
      <c r="BV53" s="4">
        <v>12</v>
      </c>
      <c r="CA53" s="4" t="s">
        <v>179</v>
      </c>
    </row>
    <row r="54" spans="3:79" s="4" customFormat="1">
      <c r="C54" s="4" t="s">
        <v>1272</v>
      </c>
      <c r="F54" s="4" t="s">
        <v>573</v>
      </c>
      <c r="G54" s="92"/>
      <c r="H54" s="4" t="s">
        <v>465</v>
      </c>
      <c r="J54" s="4" t="str">
        <f t="shared" ref="J54:J80" si="7">CHOOSE($I$90,"不要",AB43,AK43,AE43,AN43,BF43,AH43,AW43,BL43)</f>
        <v>不要</v>
      </c>
      <c r="K54" s="4">
        <f t="shared" si="6"/>
        <v>0</v>
      </c>
      <c r="L54" s="135" t="s">
        <v>1346</v>
      </c>
      <c r="M54" s="4">
        <v>0</v>
      </c>
      <c r="N54" s="4" t="str">
        <f t="shared" si="5"/>
        <v>マイルーム包装紙（秋色カーペット）</v>
      </c>
      <c r="P54" s="4" t="s">
        <v>1573</v>
      </c>
      <c r="V54" s="222" t="s">
        <v>80</v>
      </c>
      <c r="W54" s="222">
        <v>0</v>
      </c>
      <c r="X54" s="222"/>
      <c r="Y54" s="222"/>
      <c r="AB54" s="4" t="s">
        <v>433</v>
      </c>
      <c r="AC54" s="4">
        <v>0</v>
      </c>
      <c r="AE54" s="4" t="s">
        <v>1339</v>
      </c>
      <c r="AF54" s="4">
        <v>0</v>
      </c>
      <c r="AH54" s="4" t="s">
        <v>81</v>
      </c>
      <c r="AI54" s="4">
        <v>990</v>
      </c>
      <c r="AK54" s="4" t="s">
        <v>706</v>
      </c>
      <c r="AL54" s="4">
        <v>0</v>
      </c>
      <c r="AN54" s="4" t="s">
        <v>80</v>
      </c>
      <c r="AO54" s="4">
        <v>0</v>
      </c>
      <c r="AQ54" s="5" t="str">
        <f t="shared" si="0"/>
        <v>マイルーム包装紙（秋色カーペット）</v>
      </c>
      <c r="AR54" s="5">
        <f t="shared" si="2"/>
        <v>0</v>
      </c>
      <c r="AS54" s="5" t="s">
        <v>1346</v>
      </c>
      <c r="AW54" s="224" t="s">
        <v>144</v>
      </c>
      <c r="AX54" s="224">
        <v>0</v>
      </c>
      <c r="AZ54" s="4" t="s">
        <v>80</v>
      </c>
      <c r="BA54" s="4">
        <v>0</v>
      </c>
      <c r="BC54" s="4" t="s">
        <v>1240</v>
      </c>
      <c r="BD54" s="4">
        <v>0</v>
      </c>
      <c r="BF54" s="4" t="s">
        <v>1240</v>
      </c>
      <c r="BG54" s="4">
        <v>0</v>
      </c>
      <c r="BI54" s="4" t="str">
        <f t="shared" si="3"/>
        <v>柿色（110円）</v>
      </c>
      <c r="BJ54" s="4" t="str">
        <f t="shared" si="4"/>
        <v>柿色</v>
      </c>
      <c r="BL54" s="4" t="s">
        <v>509</v>
      </c>
      <c r="BM54" s="4">
        <v>0</v>
      </c>
      <c r="BO54" s="4" t="s">
        <v>237</v>
      </c>
      <c r="BP54" s="4">
        <v>1980</v>
      </c>
      <c r="BR54" s="4" t="s">
        <v>205</v>
      </c>
      <c r="BV54" s="4">
        <v>13</v>
      </c>
      <c r="CA54" s="4" t="s">
        <v>180</v>
      </c>
    </row>
    <row r="55" spans="3:79" s="4" customFormat="1">
      <c r="C55" s="4" t="s">
        <v>1267</v>
      </c>
      <c r="F55" s="4" t="s">
        <v>617</v>
      </c>
      <c r="G55" s="92"/>
      <c r="H55" s="4" t="s">
        <v>1267</v>
      </c>
      <c r="J55" s="4" t="str">
        <f t="shared" si="7"/>
        <v>不要</v>
      </c>
      <c r="K55" s="4">
        <f t="shared" si="6"/>
        <v>0</v>
      </c>
      <c r="L55" s="135" t="s">
        <v>1283</v>
      </c>
      <c r="M55" s="4">
        <v>0</v>
      </c>
      <c r="N55" s="4" t="str">
        <f t="shared" si="5"/>
        <v>マイルーム包装紙（アイスフラワー）</v>
      </c>
      <c r="P55" s="4" t="s">
        <v>1286</v>
      </c>
      <c r="V55" s="222" t="s">
        <v>80</v>
      </c>
      <c r="W55" s="222">
        <v>0</v>
      </c>
      <c r="X55" s="222"/>
      <c r="Y55" s="222"/>
      <c r="AB55" s="4" t="s">
        <v>448</v>
      </c>
      <c r="AC55" s="4">
        <v>0</v>
      </c>
      <c r="AE55" s="4" t="s">
        <v>1340</v>
      </c>
      <c r="AF55" s="4">
        <v>0</v>
      </c>
      <c r="AH55" s="4" t="s">
        <v>82</v>
      </c>
      <c r="AI55" s="4">
        <v>990</v>
      </c>
      <c r="AK55" s="4" t="s">
        <v>837</v>
      </c>
      <c r="AL55" s="4">
        <v>0</v>
      </c>
      <c r="AN55" s="4" t="s">
        <v>80</v>
      </c>
      <c r="AO55" s="4">
        <v>0</v>
      </c>
      <c r="AQ55" s="5" t="str">
        <f t="shared" si="0"/>
        <v>マイルーム包装紙（アイスフラワー）</v>
      </c>
      <c r="AR55" s="5">
        <f t="shared" si="2"/>
        <v>0</v>
      </c>
      <c r="AS55" s="5" t="s">
        <v>1283</v>
      </c>
      <c r="AW55" s="224" t="s">
        <v>206</v>
      </c>
      <c r="AX55" s="224">
        <v>0</v>
      </c>
      <c r="AZ55" s="4" t="s">
        <v>80</v>
      </c>
      <c r="BA55" s="4">
        <v>0</v>
      </c>
      <c r="BC55" s="4" t="s">
        <v>1241</v>
      </c>
      <c r="BD55" s="4">
        <v>0</v>
      </c>
      <c r="BF55" s="4" t="s">
        <v>1241</v>
      </c>
      <c r="BG55" s="4">
        <v>0</v>
      </c>
      <c r="BI55" s="4" t="str">
        <f t="shared" si="3"/>
        <v>抹茶（110円）</v>
      </c>
      <c r="BJ55" s="4" t="str">
        <f t="shared" si="4"/>
        <v>抹茶</v>
      </c>
      <c r="BL55" s="4" t="s">
        <v>509</v>
      </c>
      <c r="BM55" s="4">
        <v>0</v>
      </c>
      <c r="BO55" s="4" t="s">
        <v>199</v>
      </c>
      <c r="BP55" s="4">
        <v>1980</v>
      </c>
      <c r="BR55" s="4" t="s">
        <v>103</v>
      </c>
      <c r="BV55" s="4">
        <v>14</v>
      </c>
      <c r="CA55" s="4" t="s">
        <v>91</v>
      </c>
    </row>
    <row r="56" spans="3:79" s="4" customFormat="1">
      <c r="C56" s="4" t="s">
        <v>1268</v>
      </c>
      <c r="F56" s="4" t="s">
        <v>618</v>
      </c>
      <c r="G56" s="92"/>
      <c r="H56" s="4" t="s">
        <v>1268</v>
      </c>
      <c r="J56" s="4" t="str">
        <f t="shared" si="7"/>
        <v>不要</v>
      </c>
      <c r="K56" s="4">
        <f t="shared" si="6"/>
        <v>0</v>
      </c>
      <c r="L56" s="135" t="s">
        <v>1284</v>
      </c>
      <c r="M56" s="4">
        <v>0</v>
      </c>
      <c r="N56" s="4" t="str">
        <f t="shared" si="5"/>
        <v>マイルーム包装紙（フローズン）</v>
      </c>
      <c r="P56" s="4" t="s">
        <v>80</v>
      </c>
      <c r="V56" s="222" t="s">
        <v>80</v>
      </c>
      <c r="W56" s="222">
        <v>0</v>
      </c>
      <c r="X56" s="222"/>
      <c r="Y56" s="222"/>
      <c r="AB56" s="4" t="s">
        <v>396</v>
      </c>
      <c r="AC56" s="4">
        <v>0</v>
      </c>
      <c r="AE56" s="4" t="s">
        <v>1287</v>
      </c>
      <c r="AF56" s="4">
        <v>0</v>
      </c>
      <c r="AH56" s="4" t="s">
        <v>219</v>
      </c>
      <c r="AI56" s="4">
        <v>990</v>
      </c>
      <c r="AK56" s="4" t="s">
        <v>838</v>
      </c>
      <c r="AL56" s="4">
        <v>0</v>
      </c>
      <c r="AN56" s="4" t="s">
        <v>80</v>
      </c>
      <c r="AO56" s="4">
        <v>0</v>
      </c>
      <c r="AQ56" s="5" t="str">
        <f t="shared" si="0"/>
        <v>マイルーム包装紙（フローズン）</v>
      </c>
      <c r="AR56" s="5">
        <f t="shared" si="2"/>
        <v>0</v>
      </c>
      <c r="AS56" s="5" t="s">
        <v>1284</v>
      </c>
      <c r="AW56" s="224" t="s">
        <v>206</v>
      </c>
      <c r="AX56" s="224">
        <v>0</v>
      </c>
      <c r="AZ56" s="4" t="s">
        <v>80</v>
      </c>
      <c r="BA56" s="4">
        <v>0</v>
      </c>
      <c r="BC56" s="4" t="s">
        <v>1245</v>
      </c>
      <c r="BD56" s="4">
        <v>0</v>
      </c>
      <c r="BF56" s="4" t="s">
        <v>1245</v>
      </c>
      <c r="BG56" s="4">
        <v>0</v>
      </c>
      <c r="BI56" s="4" t="str">
        <f t="shared" si="3"/>
        <v>藍色（110円）</v>
      </c>
      <c r="BJ56" s="4" t="str">
        <f t="shared" si="4"/>
        <v>藍色</v>
      </c>
      <c r="BL56" s="4" t="s">
        <v>509</v>
      </c>
      <c r="BM56" s="4">
        <v>0</v>
      </c>
      <c r="BO56" s="4" t="s">
        <v>43</v>
      </c>
      <c r="BP56" s="4">
        <v>1980</v>
      </c>
      <c r="BR56" s="4" t="s">
        <v>201</v>
      </c>
      <c r="BV56" s="4">
        <v>15</v>
      </c>
      <c r="CA56" s="4" t="s">
        <v>92</v>
      </c>
    </row>
    <row r="57" spans="3:79" s="4" customFormat="1">
      <c r="C57" s="4" t="s">
        <v>1269</v>
      </c>
      <c r="F57" s="4" t="s">
        <v>619</v>
      </c>
      <c r="G57" s="92"/>
      <c r="H57" s="4" t="s">
        <v>1269</v>
      </c>
      <c r="J57" s="4" t="str">
        <f t="shared" si="7"/>
        <v>不要</v>
      </c>
      <c r="K57" s="4">
        <f t="shared" si="6"/>
        <v>0</v>
      </c>
      <c r="L57" s="135" t="s">
        <v>1285</v>
      </c>
      <c r="M57" s="4">
        <v>0</v>
      </c>
      <c r="N57" s="4" t="str">
        <f t="shared" si="5"/>
        <v>マイルーム包装紙（メリー）</v>
      </c>
      <c r="P57" s="4" t="s">
        <v>80</v>
      </c>
      <c r="V57" s="222" t="s">
        <v>80</v>
      </c>
      <c r="W57" s="222">
        <v>0</v>
      </c>
      <c r="X57" s="222"/>
      <c r="Y57" s="222"/>
      <c r="AB57" s="4" t="s">
        <v>1266</v>
      </c>
      <c r="AC57" s="4">
        <v>0</v>
      </c>
      <c r="AE57" s="4" t="s">
        <v>1288</v>
      </c>
      <c r="AF57" s="4">
        <v>0</v>
      </c>
      <c r="AH57" s="4" t="s">
        <v>83</v>
      </c>
      <c r="AI57" s="4">
        <v>990</v>
      </c>
      <c r="AK57" s="4" t="s">
        <v>839</v>
      </c>
      <c r="AL57" s="4">
        <v>0</v>
      </c>
      <c r="AN57" s="4" t="s">
        <v>80</v>
      </c>
      <c r="AO57" s="4">
        <v>0</v>
      </c>
      <c r="AQ57" s="5" t="str">
        <f t="shared" si="0"/>
        <v>マイルーム包装紙（メリー）</v>
      </c>
      <c r="AR57" s="5">
        <f t="shared" si="2"/>
        <v>0</v>
      </c>
      <c r="AS57" s="5" t="s">
        <v>1285</v>
      </c>
      <c r="AW57" s="224" t="s">
        <v>206</v>
      </c>
      <c r="AX57" s="224">
        <v>0</v>
      </c>
      <c r="AZ57" s="4" t="s">
        <v>80</v>
      </c>
      <c r="BA57" s="4">
        <v>0</v>
      </c>
      <c r="BC57" s="4" t="s">
        <v>1244</v>
      </c>
      <c r="BD57" s="4">
        <v>0</v>
      </c>
      <c r="BF57" s="4" t="s">
        <v>1244</v>
      </c>
      <c r="BG57" s="4">
        <v>0</v>
      </c>
      <c r="BI57" s="4" t="str">
        <f t="shared" si="3"/>
        <v>−</v>
      </c>
      <c r="BJ57" s="4">
        <f t="shared" si="4"/>
        <v>0</v>
      </c>
      <c r="BL57" s="4" t="s">
        <v>509</v>
      </c>
      <c r="BM57" s="4">
        <v>0</v>
      </c>
      <c r="BO57" s="4" t="s">
        <v>287</v>
      </c>
      <c r="BP57" s="4">
        <v>1980</v>
      </c>
      <c r="BR57" s="4" t="s">
        <v>116</v>
      </c>
      <c r="BV57" s="4">
        <v>16</v>
      </c>
      <c r="CA57" s="4" t="s">
        <v>326</v>
      </c>
    </row>
    <row r="58" spans="3:79" s="4" customFormat="1">
      <c r="C58" s="4" t="s">
        <v>1270</v>
      </c>
      <c r="F58" s="4" t="s">
        <v>668</v>
      </c>
      <c r="G58" s="92"/>
      <c r="H58" s="4" t="s">
        <v>1270</v>
      </c>
      <c r="J58" s="4" t="str">
        <f t="shared" si="7"/>
        <v>不要</v>
      </c>
      <c r="K58" s="4">
        <f t="shared" si="6"/>
        <v>0</v>
      </c>
      <c r="L58" s="135" t="s">
        <v>126</v>
      </c>
      <c r="M58" s="4">
        <v>0</v>
      </c>
      <c r="N58" s="4" t="str">
        <f t="shared" si="5"/>
        <v>パステルベア</v>
      </c>
      <c r="P58" s="4" t="s">
        <v>80</v>
      </c>
      <c r="V58" s="222" t="s">
        <v>80</v>
      </c>
      <c r="W58" s="222">
        <v>0</v>
      </c>
      <c r="X58" s="222"/>
      <c r="Y58" s="222"/>
      <c r="AB58" s="4" t="s">
        <v>80</v>
      </c>
      <c r="AC58" s="4">
        <v>0</v>
      </c>
      <c r="AE58" s="4" t="s">
        <v>1289</v>
      </c>
      <c r="AF58" s="4">
        <v>0</v>
      </c>
      <c r="AH58" s="4" t="s">
        <v>275</v>
      </c>
      <c r="AI58" s="4">
        <v>990</v>
      </c>
      <c r="AK58" s="4" t="s">
        <v>673</v>
      </c>
      <c r="AL58" s="4">
        <v>0</v>
      </c>
      <c r="AN58" s="4" t="s">
        <v>80</v>
      </c>
      <c r="AO58" s="4">
        <v>0</v>
      </c>
      <c r="AQ58" s="5" t="str">
        <f t="shared" si="0"/>
        <v>パステルベア</v>
      </c>
      <c r="AR58" s="5">
        <f t="shared" si="2"/>
        <v>0</v>
      </c>
      <c r="AS58" s="5" t="s">
        <v>126</v>
      </c>
      <c r="AW58" s="224" t="s">
        <v>206</v>
      </c>
      <c r="AX58" s="224">
        <v>0</v>
      </c>
      <c r="AZ58" s="4" t="s">
        <v>80</v>
      </c>
      <c r="BA58" s="4">
        <v>0</v>
      </c>
      <c r="BC58" s="4" t="s">
        <v>1243</v>
      </c>
      <c r="BD58" s="4">
        <v>0</v>
      </c>
      <c r="BF58" s="4" t="s">
        <v>1243</v>
      </c>
      <c r="BG58" s="4">
        <v>0</v>
      </c>
      <c r="BI58" s="4" t="str">
        <f t="shared" si="3"/>
        <v>−</v>
      </c>
      <c r="BJ58" s="4">
        <f t="shared" si="4"/>
        <v>0</v>
      </c>
      <c r="BL58" s="4" t="s">
        <v>509</v>
      </c>
      <c r="BM58" s="4">
        <v>0</v>
      </c>
      <c r="BO58" s="4" t="s">
        <v>374</v>
      </c>
      <c r="BP58" s="4">
        <v>1980</v>
      </c>
      <c r="BR58" s="4" t="s">
        <v>377</v>
      </c>
      <c r="BV58" s="4">
        <v>17</v>
      </c>
      <c r="CA58" s="4" t="s">
        <v>327</v>
      </c>
    </row>
    <row r="59" spans="3:79" s="4" customFormat="1">
      <c r="C59" s="4" t="s">
        <v>1271</v>
      </c>
      <c r="F59" s="4" t="s">
        <v>496</v>
      </c>
      <c r="G59" s="92"/>
      <c r="H59" s="4" t="s">
        <v>1271</v>
      </c>
      <c r="J59" s="4" t="str">
        <f t="shared" si="7"/>
        <v>不要</v>
      </c>
      <c r="K59" s="4">
        <f t="shared" si="6"/>
        <v>0</v>
      </c>
      <c r="L59" s="135" t="s">
        <v>417</v>
      </c>
      <c r="M59" s="4">
        <v>0</v>
      </c>
      <c r="N59" s="4" t="str">
        <f t="shared" si="5"/>
        <v>クローバー</v>
      </c>
      <c r="P59" s="4" t="s">
        <v>80</v>
      </c>
      <c r="V59" s="222" t="s">
        <v>80</v>
      </c>
      <c r="W59" s="222">
        <v>0</v>
      </c>
      <c r="X59" s="222"/>
      <c r="Y59" s="222"/>
      <c r="AB59" s="4" t="s">
        <v>80</v>
      </c>
      <c r="AC59" s="4">
        <v>0</v>
      </c>
      <c r="AE59" s="4" t="s">
        <v>102</v>
      </c>
      <c r="AF59" s="4">
        <v>0</v>
      </c>
      <c r="AH59" s="4" t="s">
        <v>254</v>
      </c>
      <c r="AI59" s="4">
        <v>990</v>
      </c>
      <c r="AK59" s="4" t="s">
        <v>838</v>
      </c>
      <c r="AL59" s="4">
        <v>0</v>
      </c>
      <c r="AN59" s="4" t="s">
        <v>80</v>
      </c>
      <c r="AO59" s="4">
        <v>0</v>
      </c>
      <c r="AQ59" s="5" t="str">
        <f t="shared" si="0"/>
        <v>クローバー</v>
      </c>
      <c r="AR59" s="5">
        <f t="shared" si="2"/>
        <v>0</v>
      </c>
      <c r="AS59" s="5" t="s">
        <v>417</v>
      </c>
      <c r="AW59" s="224" t="s">
        <v>206</v>
      </c>
      <c r="AX59" s="224">
        <v>0</v>
      </c>
      <c r="AZ59" s="4" t="s">
        <v>80</v>
      </c>
      <c r="BA59" s="4">
        <v>0</v>
      </c>
      <c r="BC59" s="4" t="s">
        <v>80</v>
      </c>
      <c r="BD59" s="4">
        <v>0</v>
      </c>
      <c r="BF59" s="4" t="s">
        <v>80</v>
      </c>
      <c r="BG59" s="4">
        <v>0</v>
      </c>
      <c r="BI59" s="4" t="str">
        <f t="shared" si="3"/>
        <v>−</v>
      </c>
      <c r="BJ59" s="4">
        <f t="shared" si="4"/>
        <v>0</v>
      </c>
      <c r="BL59" s="4" t="s">
        <v>509</v>
      </c>
      <c r="BM59" s="4">
        <v>0</v>
      </c>
      <c r="BO59" s="4" t="s">
        <v>84</v>
      </c>
      <c r="BP59" s="4">
        <v>1980</v>
      </c>
      <c r="BR59" s="4" t="s">
        <v>236</v>
      </c>
      <c r="BV59" s="4">
        <v>18</v>
      </c>
      <c r="CA59" s="4" t="s">
        <v>282</v>
      </c>
    </row>
    <row r="60" spans="3:79" s="4" customFormat="1">
      <c r="C60" s="4" t="s">
        <v>1329</v>
      </c>
      <c r="F60" s="4" t="s">
        <v>403</v>
      </c>
      <c r="G60" s="92"/>
      <c r="H60" s="4" t="s">
        <v>1329</v>
      </c>
      <c r="J60" s="4" t="str">
        <f t="shared" si="7"/>
        <v>不要</v>
      </c>
      <c r="K60" s="4">
        <f t="shared" si="6"/>
        <v>0</v>
      </c>
      <c r="L60" s="135" t="s">
        <v>121</v>
      </c>
      <c r="M60" s="4">
        <v>0</v>
      </c>
      <c r="N60" s="4" t="str">
        <f t="shared" si="5"/>
        <v>プルミエール</v>
      </c>
      <c r="P60" s="4" t="s">
        <v>80</v>
      </c>
      <c r="V60" s="222" t="s">
        <v>80</v>
      </c>
      <c r="W60" s="222">
        <v>0</v>
      </c>
      <c r="X60" s="222"/>
      <c r="Y60" s="222"/>
      <c r="AB60" s="4" t="s">
        <v>80</v>
      </c>
      <c r="AC60" s="4">
        <v>0</v>
      </c>
      <c r="AE60" s="4" t="s">
        <v>94</v>
      </c>
      <c r="AF60" s="4">
        <v>0</v>
      </c>
      <c r="AH60" s="4" t="s">
        <v>446</v>
      </c>
      <c r="AI60" s="4">
        <v>990</v>
      </c>
      <c r="AK60" s="4" t="s">
        <v>674</v>
      </c>
      <c r="AL60" s="4">
        <v>0</v>
      </c>
      <c r="AN60" s="4" t="s">
        <v>80</v>
      </c>
      <c r="AO60" s="4">
        <v>0</v>
      </c>
      <c r="AQ60" s="5" t="str">
        <f t="shared" si="0"/>
        <v>プルミエール</v>
      </c>
      <c r="AR60" s="5">
        <f t="shared" si="2"/>
        <v>0</v>
      </c>
      <c r="AS60" s="5" t="s">
        <v>121</v>
      </c>
      <c r="AW60" s="224" t="s">
        <v>206</v>
      </c>
      <c r="AX60" s="224">
        <v>0</v>
      </c>
      <c r="AZ60" s="4" t="s">
        <v>80</v>
      </c>
      <c r="BA60" s="4">
        <v>0</v>
      </c>
      <c r="BC60" s="4" t="s">
        <v>80</v>
      </c>
      <c r="BD60" s="4">
        <v>0</v>
      </c>
      <c r="BF60" s="4" t="s">
        <v>80</v>
      </c>
      <c r="BG60" s="4">
        <v>0</v>
      </c>
      <c r="BI60" s="4" t="str">
        <f t="shared" si="3"/>
        <v>−</v>
      </c>
      <c r="BJ60" s="4">
        <f t="shared" si="4"/>
        <v>0</v>
      </c>
      <c r="BL60" s="4" t="s">
        <v>509</v>
      </c>
      <c r="BM60" s="4">
        <v>0</v>
      </c>
      <c r="BV60" s="4">
        <v>19</v>
      </c>
      <c r="CA60" s="4" t="s">
        <v>132</v>
      </c>
    </row>
    <row r="61" spans="3:79" s="4" customFormat="1">
      <c r="C61" s="4" t="s">
        <v>1330</v>
      </c>
      <c r="G61" s="92"/>
      <c r="H61" s="4" t="s">
        <v>1330</v>
      </c>
      <c r="J61" s="4" t="str">
        <f t="shared" si="7"/>
        <v>不要</v>
      </c>
      <c r="K61" s="4">
        <f t="shared" si="6"/>
        <v>0</v>
      </c>
      <c r="L61" s="135" t="s">
        <v>781</v>
      </c>
      <c r="M61" s="4">
        <v>0</v>
      </c>
      <c r="N61" s="4" t="str">
        <f t="shared" si="5"/>
        <v>フラワーパープル</v>
      </c>
      <c r="P61" s="4" t="s">
        <v>80</v>
      </c>
      <c r="V61" s="222" t="s">
        <v>80</v>
      </c>
      <c r="W61" s="222">
        <v>0</v>
      </c>
      <c r="X61" s="222"/>
      <c r="Y61" s="222"/>
      <c r="AB61" s="4" t="s">
        <v>80</v>
      </c>
      <c r="AC61" s="4">
        <v>0</v>
      </c>
      <c r="AE61" s="4" t="s">
        <v>95</v>
      </c>
      <c r="AF61" s="4">
        <v>0</v>
      </c>
      <c r="AH61" s="4" t="s">
        <v>276</v>
      </c>
      <c r="AI61" s="4">
        <v>990</v>
      </c>
      <c r="AK61" s="4" t="s">
        <v>675</v>
      </c>
      <c r="AL61" s="4">
        <v>0</v>
      </c>
      <c r="AN61" s="4" t="s">
        <v>80</v>
      </c>
      <c r="AO61" s="4">
        <v>0</v>
      </c>
      <c r="AQ61" s="5" t="str">
        <f t="shared" si="0"/>
        <v>フラワーパープル</v>
      </c>
      <c r="AR61" s="5">
        <f t="shared" si="2"/>
        <v>0</v>
      </c>
      <c r="AS61" s="5" t="s">
        <v>781</v>
      </c>
      <c r="AW61" s="224" t="s">
        <v>206</v>
      </c>
      <c r="AX61" s="224">
        <v>0</v>
      </c>
      <c r="AZ61" s="4" t="s">
        <v>80</v>
      </c>
      <c r="BA61" s="4">
        <v>0</v>
      </c>
      <c r="BC61" s="4" t="s">
        <v>80</v>
      </c>
      <c r="BD61" s="4">
        <v>0</v>
      </c>
      <c r="BF61" s="4" t="s">
        <v>80</v>
      </c>
      <c r="BG61" s="4">
        <v>0</v>
      </c>
      <c r="BI61" s="4" t="str">
        <f t="shared" si="3"/>
        <v>−</v>
      </c>
      <c r="BJ61" s="4">
        <f t="shared" si="4"/>
        <v>0</v>
      </c>
      <c r="BL61" s="4" t="s">
        <v>509</v>
      </c>
      <c r="BM61" s="4">
        <v>0</v>
      </c>
      <c r="BV61" s="4">
        <v>20</v>
      </c>
      <c r="CA61" s="4" t="s">
        <v>133</v>
      </c>
    </row>
    <row r="62" spans="3:79" s="4" customFormat="1">
      <c r="C62" s="4" t="s">
        <v>1331</v>
      </c>
      <c r="G62" s="92"/>
      <c r="H62" s="4" t="s">
        <v>1331</v>
      </c>
      <c r="J62" s="4" t="str">
        <f t="shared" si="7"/>
        <v>不要</v>
      </c>
      <c r="K62" s="4">
        <f t="shared" si="6"/>
        <v>0</v>
      </c>
      <c r="L62" s="135" t="s">
        <v>1200</v>
      </c>
      <c r="M62" s="4">
        <v>0</v>
      </c>
      <c r="N62" s="4" t="str">
        <f t="shared" si="5"/>
        <v>フラワーゴールド</v>
      </c>
      <c r="P62" s="4" t="s">
        <v>80</v>
      </c>
      <c r="V62" s="222" t="s">
        <v>80</v>
      </c>
      <c r="W62" s="222">
        <v>0</v>
      </c>
      <c r="X62" s="222"/>
      <c r="Y62" s="222"/>
      <c r="AB62" s="4" t="s">
        <v>80</v>
      </c>
      <c r="AC62" s="4">
        <v>0</v>
      </c>
      <c r="AE62" s="4" t="s">
        <v>96</v>
      </c>
      <c r="AF62" s="4">
        <v>0</v>
      </c>
      <c r="AH62" s="4" t="s">
        <v>266</v>
      </c>
      <c r="AI62" s="4">
        <v>990</v>
      </c>
      <c r="AK62" s="4" t="s">
        <v>751</v>
      </c>
      <c r="AL62" s="4">
        <v>0</v>
      </c>
      <c r="AN62" s="4" t="s">
        <v>80</v>
      </c>
      <c r="AO62" s="4">
        <v>0</v>
      </c>
      <c r="AQ62" s="5" t="str">
        <f t="shared" si="0"/>
        <v>フラワーゴールド</v>
      </c>
      <c r="AR62" s="5">
        <f t="shared" si="2"/>
        <v>0</v>
      </c>
      <c r="AS62" s="5" t="s">
        <v>1200</v>
      </c>
      <c r="AW62" s="224" t="s">
        <v>206</v>
      </c>
      <c r="AX62" s="224">
        <v>0</v>
      </c>
      <c r="AZ62" s="4" t="s">
        <v>534</v>
      </c>
      <c r="BA62" s="4">
        <v>0</v>
      </c>
      <c r="BC62" s="4" t="s">
        <v>80</v>
      </c>
      <c r="BD62" s="4">
        <v>0</v>
      </c>
      <c r="BF62" s="4" t="s">
        <v>80</v>
      </c>
      <c r="BG62" s="4">
        <v>0</v>
      </c>
      <c r="BI62" s="4" t="str">
        <f t="shared" si="3"/>
        <v>−</v>
      </c>
      <c r="BJ62" s="4">
        <f t="shared" si="4"/>
        <v>0</v>
      </c>
      <c r="BL62" s="4" t="s">
        <v>509</v>
      </c>
      <c r="BM62" s="4">
        <v>0</v>
      </c>
      <c r="BV62" s="4">
        <v>21</v>
      </c>
      <c r="CA62" s="4" t="s">
        <v>134</v>
      </c>
    </row>
    <row r="63" spans="3:79" s="4" customFormat="1">
      <c r="C63" s="4" t="s">
        <v>1347</v>
      </c>
      <c r="G63" s="92"/>
      <c r="H63" s="4" t="s">
        <v>1347</v>
      </c>
      <c r="J63" s="4" t="str">
        <f t="shared" si="7"/>
        <v>不要</v>
      </c>
      <c r="K63" s="4">
        <f t="shared" si="6"/>
        <v>0</v>
      </c>
      <c r="L63" s="135" t="s">
        <v>1201</v>
      </c>
      <c r="M63" s="4">
        <v>0</v>
      </c>
      <c r="N63" s="4" t="str">
        <f t="shared" si="5"/>
        <v>フラワーレッド</v>
      </c>
      <c r="P63" s="4" t="s">
        <v>80</v>
      </c>
      <c r="V63" s="222" t="s">
        <v>80</v>
      </c>
      <c r="W63" s="222">
        <v>0</v>
      </c>
      <c r="X63" s="222"/>
      <c r="Y63" s="222"/>
      <c r="AB63" s="4" t="s">
        <v>80</v>
      </c>
      <c r="AC63" s="4">
        <v>0</v>
      </c>
      <c r="AE63" s="4" t="s">
        <v>97</v>
      </c>
      <c r="AF63" s="4">
        <v>0</v>
      </c>
      <c r="AH63" s="4" t="s">
        <v>660</v>
      </c>
      <c r="AI63" s="4">
        <v>990</v>
      </c>
      <c r="AK63" s="4" t="s">
        <v>752</v>
      </c>
      <c r="AL63" s="4">
        <v>0</v>
      </c>
      <c r="AN63" s="4" t="s">
        <v>80</v>
      </c>
      <c r="AO63" s="4">
        <v>0</v>
      </c>
      <c r="AQ63" s="5" t="str">
        <f t="shared" si="0"/>
        <v>フラワーレッド</v>
      </c>
      <c r="AR63" s="5">
        <f t="shared" si="2"/>
        <v>0</v>
      </c>
      <c r="AS63" s="5" t="s">
        <v>1201</v>
      </c>
      <c r="AW63" s="224" t="s">
        <v>206</v>
      </c>
      <c r="AX63" s="224">
        <v>0</v>
      </c>
      <c r="AZ63" s="4" t="s">
        <v>80</v>
      </c>
      <c r="BA63" s="4">
        <v>0</v>
      </c>
      <c r="BC63" s="4" t="s">
        <v>80</v>
      </c>
      <c r="BD63" s="4">
        <v>0</v>
      </c>
      <c r="BF63" s="4" t="s">
        <v>80</v>
      </c>
      <c r="BG63" s="4">
        <v>0</v>
      </c>
      <c r="BI63" s="4" t="str">
        <f t="shared" si="3"/>
        <v>−</v>
      </c>
      <c r="BJ63" s="4">
        <f t="shared" si="4"/>
        <v>0</v>
      </c>
      <c r="BL63" s="4" t="s">
        <v>509</v>
      </c>
      <c r="BM63" s="4">
        <v>0</v>
      </c>
      <c r="BV63" s="4">
        <v>22</v>
      </c>
      <c r="CA63" s="4" t="s">
        <v>207</v>
      </c>
    </row>
    <row r="64" spans="3:79" s="4" customFormat="1">
      <c r="C64" s="4" t="s">
        <v>1348</v>
      </c>
      <c r="G64" s="92"/>
      <c r="H64" s="4" t="s">
        <v>1348</v>
      </c>
      <c r="J64" s="4" t="str">
        <f t="shared" si="7"/>
        <v>不要</v>
      </c>
      <c r="K64" s="4">
        <f t="shared" si="6"/>
        <v>0</v>
      </c>
      <c r="L64" s="135" t="s">
        <v>39</v>
      </c>
      <c r="M64" s="4">
        <v>0</v>
      </c>
      <c r="N64" s="4" t="str">
        <f t="shared" si="5"/>
        <v>ロージーミスト</v>
      </c>
      <c r="P64" s="4" t="s">
        <v>80</v>
      </c>
      <c r="V64" s="222" t="s">
        <v>80</v>
      </c>
      <c r="W64" s="222">
        <v>0</v>
      </c>
      <c r="X64" s="222"/>
      <c r="Y64" s="222"/>
      <c r="AB64" s="4" t="s">
        <v>80</v>
      </c>
      <c r="AC64" s="4">
        <v>0</v>
      </c>
      <c r="AE64" s="4" t="s">
        <v>98</v>
      </c>
      <c r="AF64" s="4">
        <v>0</v>
      </c>
      <c r="AH64" s="4" t="s">
        <v>421</v>
      </c>
      <c r="AI64" s="4">
        <v>990</v>
      </c>
      <c r="AK64" s="4" t="s">
        <v>753</v>
      </c>
      <c r="AL64" s="4">
        <v>0</v>
      </c>
      <c r="AN64" s="4" t="s">
        <v>80</v>
      </c>
      <c r="AO64" s="4">
        <v>0</v>
      </c>
      <c r="AQ64" s="5" t="str">
        <f t="shared" si="0"/>
        <v>ロージーミスト</v>
      </c>
      <c r="AR64" s="5">
        <f t="shared" si="2"/>
        <v>0</v>
      </c>
      <c r="AS64" s="5" t="s">
        <v>39</v>
      </c>
      <c r="AW64" s="224" t="s">
        <v>206</v>
      </c>
      <c r="AX64" s="224">
        <v>0</v>
      </c>
      <c r="AZ64" s="4" t="s">
        <v>80</v>
      </c>
      <c r="BA64" s="4">
        <v>0</v>
      </c>
      <c r="BC64" s="4" t="s">
        <v>80</v>
      </c>
      <c r="BD64" s="4">
        <v>0</v>
      </c>
      <c r="BF64" s="4" t="s">
        <v>80</v>
      </c>
      <c r="BG64" s="4">
        <v>0</v>
      </c>
      <c r="BI64" s="4" t="str">
        <f t="shared" si="3"/>
        <v>−</v>
      </c>
      <c r="BJ64" s="4">
        <f t="shared" si="4"/>
        <v>0</v>
      </c>
      <c r="BL64" s="4" t="s">
        <v>509</v>
      </c>
      <c r="BM64" s="4">
        <v>0</v>
      </c>
      <c r="BV64" s="4">
        <v>23</v>
      </c>
      <c r="CA64" s="4" t="s">
        <v>85</v>
      </c>
    </row>
    <row r="65" spans="3:79" s="4" customFormat="1">
      <c r="C65" s="4" t="s">
        <v>1349</v>
      </c>
      <c r="G65" s="92"/>
      <c r="H65" s="4" t="s">
        <v>1349</v>
      </c>
      <c r="J65" s="4" t="str">
        <f t="shared" si="7"/>
        <v>不要</v>
      </c>
      <c r="K65" s="4">
        <f t="shared" si="6"/>
        <v>0</v>
      </c>
      <c r="L65" s="135" t="s">
        <v>1666</v>
      </c>
      <c r="M65" s="4">
        <v>0</v>
      </c>
      <c r="N65" s="4" t="str">
        <f t="shared" si="5"/>
        <v>フルール</v>
      </c>
      <c r="P65" s="4" t="s">
        <v>80</v>
      </c>
      <c r="V65" s="222" t="s">
        <v>80</v>
      </c>
      <c r="W65" s="222">
        <v>0</v>
      </c>
      <c r="X65" s="222"/>
      <c r="Y65" s="222"/>
      <c r="AB65" s="4" t="s">
        <v>80</v>
      </c>
      <c r="AC65" s="4">
        <v>0</v>
      </c>
      <c r="AE65" s="4" t="s">
        <v>78</v>
      </c>
      <c r="AF65" s="4">
        <v>0</v>
      </c>
      <c r="AH65" s="4" t="s">
        <v>147</v>
      </c>
      <c r="AI65" s="4">
        <v>990</v>
      </c>
      <c r="AK65" s="4" t="s">
        <v>683</v>
      </c>
      <c r="AL65" s="4">
        <v>0</v>
      </c>
      <c r="AN65" s="4" t="s">
        <v>80</v>
      </c>
      <c r="AO65" s="4">
        <v>0</v>
      </c>
      <c r="AQ65" s="5" t="str">
        <f t="shared" si="0"/>
        <v>フルール</v>
      </c>
      <c r="AR65" s="5">
        <f t="shared" si="2"/>
        <v>0</v>
      </c>
      <c r="AS65" s="5" t="s">
        <v>1666</v>
      </c>
      <c r="AW65" s="224" t="s">
        <v>206</v>
      </c>
      <c r="AX65" s="224">
        <v>0</v>
      </c>
      <c r="AZ65" s="4" t="s">
        <v>80</v>
      </c>
      <c r="BA65" s="4">
        <v>0</v>
      </c>
      <c r="BC65" s="4" t="s">
        <v>80</v>
      </c>
      <c r="BD65" s="4">
        <v>0</v>
      </c>
      <c r="BF65" s="4" t="s">
        <v>80</v>
      </c>
      <c r="BG65" s="4">
        <v>0</v>
      </c>
      <c r="BI65" s="4" t="str">
        <f t="shared" si="3"/>
        <v>−</v>
      </c>
      <c r="BJ65" s="4">
        <f t="shared" si="4"/>
        <v>0</v>
      </c>
      <c r="BL65" s="4" t="s">
        <v>509</v>
      </c>
      <c r="BM65" s="4">
        <v>0</v>
      </c>
      <c r="BV65" s="4">
        <v>24</v>
      </c>
      <c r="CA65" s="4" t="s">
        <v>208</v>
      </c>
    </row>
    <row r="66" spans="3:79" s="4" customFormat="1">
      <c r="C66" s="4" t="s">
        <v>1350</v>
      </c>
      <c r="G66" s="92"/>
      <c r="H66" s="4" t="s">
        <v>1350</v>
      </c>
      <c r="J66" s="4" t="str">
        <f t="shared" si="7"/>
        <v>不要</v>
      </c>
      <c r="K66" s="4">
        <f t="shared" si="6"/>
        <v>0</v>
      </c>
      <c r="L66" s="135" t="s">
        <v>603</v>
      </c>
      <c r="M66" s="4">
        <v>0</v>
      </c>
      <c r="N66" s="4" t="str">
        <f t="shared" si="5"/>
        <v>ウェーブホワイト</v>
      </c>
      <c r="P66" s="4" t="s">
        <v>80</v>
      </c>
      <c r="V66" s="222" t="s">
        <v>80</v>
      </c>
      <c r="W66" s="222">
        <v>0</v>
      </c>
      <c r="X66" s="222"/>
      <c r="Y66" s="222"/>
      <c r="AB66" s="4" t="s">
        <v>80</v>
      </c>
      <c r="AC66" s="4">
        <v>0</v>
      </c>
      <c r="AE66" s="4" t="s">
        <v>148</v>
      </c>
      <c r="AF66" s="4">
        <v>0</v>
      </c>
      <c r="AH66" s="4" t="s">
        <v>595</v>
      </c>
      <c r="AI66" s="4">
        <v>990</v>
      </c>
      <c r="AK66" s="4" t="s">
        <v>1280</v>
      </c>
      <c r="AL66" s="4">
        <v>0</v>
      </c>
      <c r="AN66" s="4" t="s">
        <v>80</v>
      </c>
      <c r="AO66" s="4">
        <v>0</v>
      </c>
      <c r="AQ66" s="5" t="str">
        <f t="shared" si="0"/>
        <v>ウェーブホワイト</v>
      </c>
      <c r="AR66" s="5">
        <f t="shared" si="2"/>
        <v>0</v>
      </c>
      <c r="AS66" s="5" t="s">
        <v>603</v>
      </c>
      <c r="AW66" s="224" t="s">
        <v>206</v>
      </c>
      <c r="AX66" s="224">
        <v>0</v>
      </c>
      <c r="AZ66" s="4" t="s">
        <v>80</v>
      </c>
      <c r="BA66" s="4">
        <v>0</v>
      </c>
      <c r="BC66" s="4" t="s">
        <v>80</v>
      </c>
      <c r="BD66" s="4">
        <v>0</v>
      </c>
      <c r="BF66" s="4" t="s">
        <v>80</v>
      </c>
      <c r="BG66" s="4">
        <v>0</v>
      </c>
      <c r="BI66" s="4" t="str">
        <f t="shared" si="3"/>
        <v>−</v>
      </c>
      <c r="BJ66" s="4">
        <f t="shared" si="4"/>
        <v>0</v>
      </c>
      <c r="BL66" s="4" t="s">
        <v>509</v>
      </c>
      <c r="BM66" s="4">
        <v>0</v>
      </c>
      <c r="BV66" s="4">
        <v>25</v>
      </c>
      <c r="CA66" s="4" t="s">
        <v>80</v>
      </c>
    </row>
    <row r="67" spans="3:79" s="4" customFormat="1">
      <c r="C67" s="4" t="s">
        <v>1351</v>
      </c>
      <c r="G67" s="92"/>
      <c r="H67" s="4" t="s">
        <v>1351</v>
      </c>
      <c r="J67" s="4" t="str">
        <f t="shared" si="7"/>
        <v>不要</v>
      </c>
      <c r="K67" s="4">
        <f t="shared" si="6"/>
        <v>0</v>
      </c>
      <c r="L67" s="135" t="s">
        <v>669</v>
      </c>
      <c r="M67" s="4">
        <v>0</v>
      </c>
      <c r="N67" s="4" t="str">
        <f t="shared" si="5"/>
        <v>ウェーブブラウン</v>
      </c>
      <c r="P67" s="4" t="s">
        <v>80</v>
      </c>
      <c r="V67" s="222" t="s">
        <v>80</v>
      </c>
      <c r="W67" s="222">
        <v>0</v>
      </c>
      <c r="X67" s="222"/>
      <c r="Y67" s="222"/>
      <c r="AB67" s="4" t="s">
        <v>80</v>
      </c>
      <c r="AC67" s="4">
        <v>0</v>
      </c>
      <c r="AE67" s="4" t="s">
        <v>231</v>
      </c>
      <c r="AF67" s="4">
        <v>0</v>
      </c>
      <c r="AH67" s="4" t="s">
        <v>351</v>
      </c>
      <c r="AI67" s="4">
        <v>990</v>
      </c>
      <c r="AK67" s="4" t="s">
        <v>1281</v>
      </c>
      <c r="AL67" s="4">
        <v>0</v>
      </c>
      <c r="AN67" s="4" t="s">
        <v>80</v>
      </c>
      <c r="AO67" s="4">
        <v>0</v>
      </c>
      <c r="AQ67" s="5" t="str">
        <f t="shared" si="0"/>
        <v>ウェーブブラウン</v>
      </c>
      <c r="AR67" s="5">
        <f t="shared" si="2"/>
        <v>0</v>
      </c>
      <c r="AS67" s="5" t="s">
        <v>669</v>
      </c>
      <c r="AW67" s="224" t="s">
        <v>206</v>
      </c>
      <c r="AX67" s="224">
        <v>0</v>
      </c>
      <c r="AZ67" s="4" t="s">
        <v>80</v>
      </c>
      <c r="BA67" s="4">
        <v>0</v>
      </c>
      <c r="BC67" s="4" t="s">
        <v>80</v>
      </c>
      <c r="BD67" s="4">
        <v>0</v>
      </c>
      <c r="BF67" s="4" t="s">
        <v>80</v>
      </c>
      <c r="BG67" s="4">
        <v>0</v>
      </c>
      <c r="BI67" s="4" t="str">
        <f t="shared" si="3"/>
        <v>−</v>
      </c>
      <c r="BJ67" s="4">
        <f t="shared" si="4"/>
        <v>0</v>
      </c>
      <c r="BL67" s="4" t="s">
        <v>509</v>
      </c>
      <c r="BM67" s="4">
        <v>0</v>
      </c>
      <c r="BV67" s="4">
        <v>26</v>
      </c>
      <c r="CA67" s="4" t="s">
        <v>80</v>
      </c>
    </row>
    <row r="68" spans="3:79" s="4" customFormat="1">
      <c r="C68" s="4" t="s">
        <v>1352</v>
      </c>
      <c r="G68" s="92"/>
      <c r="H68" s="4" t="s">
        <v>1352</v>
      </c>
      <c r="J68" s="4" t="str">
        <f t="shared" si="7"/>
        <v>不要</v>
      </c>
      <c r="K68" s="4">
        <f t="shared" si="6"/>
        <v>0</v>
      </c>
      <c r="L68" s="135" t="s">
        <v>274</v>
      </c>
      <c r="M68" s="4">
        <v>0</v>
      </c>
      <c r="N68" s="4" t="str">
        <f t="shared" si="5"/>
        <v>ウェーブピンク</v>
      </c>
      <c r="P68" s="4" t="s">
        <v>80</v>
      </c>
      <c r="V68" s="222" t="s">
        <v>80</v>
      </c>
      <c r="W68" s="222">
        <v>0</v>
      </c>
      <c r="X68" s="222"/>
      <c r="Y68" s="222"/>
      <c r="AB68" s="4" t="s">
        <v>80</v>
      </c>
      <c r="AC68" s="4">
        <v>0</v>
      </c>
      <c r="AE68" s="4" t="s">
        <v>189</v>
      </c>
      <c r="AF68" s="4">
        <v>0</v>
      </c>
      <c r="AH68" s="4" t="s">
        <v>352</v>
      </c>
      <c r="AI68" s="4">
        <v>990</v>
      </c>
      <c r="AK68" s="4" t="s">
        <v>1282</v>
      </c>
      <c r="AL68" s="4">
        <v>0</v>
      </c>
      <c r="AN68" s="4" t="s">
        <v>80</v>
      </c>
      <c r="AO68" s="4">
        <v>0</v>
      </c>
      <c r="AQ68" s="5" t="str">
        <f t="shared" si="0"/>
        <v>ウェーブピンク</v>
      </c>
      <c r="AR68" s="5">
        <f t="shared" si="2"/>
        <v>0</v>
      </c>
      <c r="AS68" s="5" t="s">
        <v>274</v>
      </c>
      <c r="AW68" s="224" t="s">
        <v>229</v>
      </c>
      <c r="AX68" s="224">
        <v>0</v>
      </c>
      <c r="AZ68" s="4" t="s">
        <v>80</v>
      </c>
      <c r="BA68" s="4">
        <v>0</v>
      </c>
      <c r="BC68" s="4" t="s">
        <v>80</v>
      </c>
      <c r="BD68" s="4">
        <v>0</v>
      </c>
      <c r="BF68" s="4" t="s">
        <v>80</v>
      </c>
      <c r="BG68" s="4">
        <v>0</v>
      </c>
      <c r="BI68" s="4" t="str">
        <f t="shared" si="3"/>
        <v>−</v>
      </c>
      <c r="BJ68" s="4">
        <f t="shared" si="4"/>
        <v>0</v>
      </c>
      <c r="BL68" s="4" t="s">
        <v>509</v>
      </c>
      <c r="BM68" s="4">
        <v>0</v>
      </c>
      <c r="BV68" s="4">
        <v>27</v>
      </c>
      <c r="CA68" s="4" t="s">
        <v>80</v>
      </c>
    </row>
    <row r="69" spans="3:79" s="4" customFormat="1">
      <c r="C69" s="4" t="s">
        <v>1328</v>
      </c>
      <c r="G69" s="92"/>
      <c r="H69" s="4" t="s">
        <v>1328</v>
      </c>
      <c r="J69" s="4" t="str">
        <f t="shared" si="7"/>
        <v>不要</v>
      </c>
      <c r="K69" s="4">
        <f t="shared" si="6"/>
        <v>0</v>
      </c>
      <c r="L69" s="135" t="s">
        <v>40</v>
      </c>
      <c r="M69" s="4">
        <v>0</v>
      </c>
      <c r="N69" s="4" t="str">
        <f t="shared" si="5"/>
        <v>ウェーブブルー</v>
      </c>
      <c r="P69" s="4" t="s">
        <v>80</v>
      </c>
      <c r="V69" s="222" t="s">
        <v>80</v>
      </c>
      <c r="W69" s="222">
        <v>0</v>
      </c>
      <c r="X69" s="222"/>
      <c r="Y69" s="222"/>
      <c r="AB69" s="4" t="s">
        <v>80</v>
      </c>
      <c r="AC69" s="4">
        <v>0</v>
      </c>
      <c r="AE69" s="4" t="s">
        <v>184</v>
      </c>
      <c r="AF69" s="4">
        <v>0</v>
      </c>
      <c r="AH69" s="4" t="s">
        <v>620</v>
      </c>
      <c r="AI69" s="4">
        <v>990</v>
      </c>
      <c r="AK69" s="4" t="s">
        <v>80</v>
      </c>
      <c r="AL69" s="4">
        <v>0</v>
      </c>
      <c r="AN69" s="4" t="s">
        <v>80</v>
      </c>
      <c r="AO69" s="4">
        <v>0</v>
      </c>
      <c r="AQ69" s="5" t="str">
        <f t="shared" si="0"/>
        <v>ウェーブブルー</v>
      </c>
      <c r="AR69" s="5">
        <f t="shared" si="2"/>
        <v>0</v>
      </c>
      <c r="AS69" s="5" t="s">
        <v>40</v>
      </c>
      <c r="AW69" s="224" t="s">
        <v>564</v>
      </c>
      <c r="AX69" s="224">
        <v>0</v>
      </c>
      <c r="AZ69" s="4" t="s">
        <v>80</v>
      </c>
      <c r="BA69" s="4">
        <v>0</v>
      </c>
      <c r="BC69" s="4" t="s">
        <v>80</v>
      </c>
      <c r="BD69" s="4">
        <v>0</v>
      </c>
      <c r="BF69" s="4" t="s">
        <v>80</v>
      </c>
      <c r="BG69" s="4">
        <v>0</v>
      </c>
      <c r="BI69" s="4" t="str">
        <f t="shared" si="3"/>
        <v>−</v>
      </c>
      <c r="BJ69" s="4">
        <f t="shared" si="4"/>
        <v>0</v>
      </c>
      <c r="BL69" s="4" t="s">
        <v>723</v>
      </c>
      <c r="BM69" s="4">
        <v>0</v>
      </c>
      <c r="BV69" s="4">
        <v>28</v>
      </c>
      <c r="CA69" s="4" t="s">
        <v>80</v>
      </c>
    </row>
    <row r="70" spans="3:79" s="135" customFormat="1">
      <c r="C70" s="4" t="s">
        <v>1327</v>
      </c>
      <c r="G70" s="134"/>
      <c r="H70" s="4" t="s">
        <v>1327</v>
      </c>
      <c r="J70" s="4" t="str">
        <f t="shared" si="7"/>
        <v>不要</v>
      </c>
      <c r="K70" s="4">
        <f t="shared" si="6"/>
        <v>0</v>
      </c>
      <c r="L70" s="135" t="s">
        <v>779</v>
      </c>
      <c r="M70" s="135">
        <v>0</v>
      </c>
      <c r="N70" s="4" t="str">
        <f t="shared" si="5"/>
        <v>ボルドーレッド</v>
      </c>
      <c r="P70" s="4" t="s">
        <v>80</v>
      </c>
      <c r="V70" s="222" t="s">
        <v>80</v>
      </c>
      <c r="W70" s="222">
        <v>0</v>
      </c>
      <c r="X70" s="222"/>
      <c r="Y70" s="222"/>
      <c r="AB70" s="4" t="s">
        <v>80</v>
      </c>
      <c r="AC70" s="4">
        <v>0</v>
      </c>
      <c r="AE70" s="4" t="s">
        <v>185</v>
      </c>
      <c r="AH70" s="4" t="s">
        <v>80</v>
      </c>
      <c r="AI70" s="4">
        <v>0</v>
      </c>
      <c r="AK70" s="4" t="s">
        <v>80</v>
      </c>
      <c r="AL70" s="4">
        <v>0</v>
      </c>
      <c r="AN70" s="4" t="s">
        <v>80</v>
      </c>
      <c r="AO70" s="4">
        <v>0</v>
      </c>
      <c r="AQ70" s="5" t="str">
        <f t="shared" si="0"/>
        <v>ボルドーレッド</v>
      </c>
      <c r="AR70" s="5">
        <f t="shared" si="2"/>
        <v>0</v>
      </c>
      <c r="AS70" s="5" t="s">
        <v>779</v>
      </c>
      <c r="AW70" s="224" t="s">
        <v>144</v>
      </c>
      <c r="AX70" s="224">
        <v>0</v>
      </c>
      <c r="AZ70" s="4" t="s">
        <v>80</v>
      </c>
      <c r="BA70" s="4">
        <v>0</v>
      </c>
      <c r="BC70" s="4" t="s">
        <v>80</v>
      </c>
      <c r="BD70" s="4">
        <v>0</v>
      </c>
      <c r="BF70" s="4" t="s">
        <v>80</v>
      </c>
      <c r="BG70" s="4">
        <v>0</v>
      </c>
      <c r="BI70" s="135" t="s">
        <v>283</v>
      </c>
      <c r="BV70" s="135">
        <v>29</v>
      </c>
    </row>
    <row r="71" spans="3:79" s="4" customFormat="1">
      <c r="C71" s="4" t="s">
        <v>1326</v>
      </c>
      <c r="G71" s="92"/>
      <c r="H71" s="4" t="s">
        <v>1326</v>
      </c>
      <c r="J71" s="4" t="str">
        <f t="shared" si="7"/>
        <v>不要</v>
      </c>
      <c r="K71" s="4">
        <f t="shared" si="6"/>
        <v>0</v>
      </c>
      <c r="L71" s="135" t="s">
        <v>780</v>
      </c>
      <c r="M71" s="4">
        <v>0</v>
      </c>
      <c r="N71" s="4" t="str">
        <f t="shared" si="5"/>
        <v>カリビアンブルー</v>
      </c>
      <c r="P71" s="4" t="s">
        <v>80</v>
      </c>
      <c r="V71" s="222" t="s">
        <v>80</v>
      </c>
      <c r="W71" s="222">
        <v>0</v>
      </c>
      <c r="X71" s="222"/>
      <c r="Y71" s="222"/>
      <c r="AQ71" s="5" t="str">
        <f t="shared" si="0"/>
        <v>カリビアンブルー</v>
      </c>
      <c r="AR71" s="5">
        <f t="shared" si="2"/>
        <v>0</v>
      </c>
      <c r="AS71" s="5" t="s">
        <v>780</v>
      </c>
      <c r="AW71" s="224" t="s">
        <v>144</v>
      </c>
      <c r="AX71" s="224">
        <v>0</v>
      </c>
      <c r="AZ71" s="4" t="s">
        <v>80</v>
      </c>
      <c r="BA71" s="4">
        <v>0</v>
      </c>
      <c r="BC71" s="4" t="s">
        <v>80</v>
      </c>
      <c r="BD71" s="4">
        <v>0</v>
      </c>
      <c r="BF71" s="4" t="s">
        <v>80</v>
      </c>
      <c r="BG71" s="4">
        <v>0</v>
      </c>
      <c r="BI71" s="135" t="s">
        <v>283</v>
      </c>
      <c r="BV71" s="4">
        <v>30</v>
      </c>
    </row>
    <row r="72" spans="3:79" s="4" customFormat="1">
      <c r="C72" s="4" t="s">
        <v>248</v>
      </c>
      <c r="G72" s="92"/>
      <c r="H72" s="4" t="s">
        <v>248</v>
      </c>
      <c r="J72" s="4" t="str">
        <f t="shared" si="7"/>
        <v>不要</v>
      </c>
      <c r="K72" s="4">
        <f t="shared" si="6"/>
        <v>0</v>
      </c>
      <c r="L72" s="135" t="s">
        <v>173</v>
      </c>
      <c r="M72" s="4">
        <v>0</v>
      </c>
      <c r="N72" s="4" t="str">
        <f t="shared" si="5"/>
        <v>シアーリーフ</v>
      </c>
      <c r="P72" s="4" t="s">
        <v>80</v>
      </c>
      <c r="V72" s="222" t="s">
        <v>80</v>
      </c>
      <c r="W72" s="222">
        <v>0</v>
      </c>
      <c r="X72" s="222"/>
      <c r="Y72" s="222"/>
      <c r="AQ72" s="5" t="str">
        <f t="shared" si="0"/>
        <v>シアーリーフ</v>
      </c>
      <c r="AR72" s="5">
        <f t="shared" si="2"/>
        <v>0</v>
      </c>
      <c r="AS72" s="5" t="s">
        <v>173</v>
      </c>
      <c r="AW72" s="224" t="s">
        <v>144</v>
      </c>
      <c r="AX72" s="224">
        <v>0</v>
      </c>
      <c r="AZ72" s="4" t="s">
        <v>80</v>
      </c>
      <c r="BA72" s="4">
        <v>0</v>
      </c>
      <c r="BC72" s="4" t="s">
        <v>80</v>
      </c>
      <c r="BD72" s="4">
        <v>0</v>
      </c>
      <c r="BF72" s="4" t="s">
        <v>80</v>
      </c>
      <c r="BG72" s="4">
        <v>0</v>
      </c>
      <c r="BI72" s="135" t="s">
        <v>283</v>
      </c>
      <c r="BV72" s="4">
        <v>31</v>
      </c>
    </row>
    <row r="73" spans="3:79" s="4" customFormat="1">
      <c r="C73" s="4" t="s">
        <v>696</v>
      </c>
      <c r="G73" s="92"/>
      <c r="H73" s="4" t="s">
        <v>696</v>
      </c>
      <c r="J73" s="4" t="str">
        <f t="shared" si="7"/>
        <v>不要</v>
      </c>
      <c r="K73" s="4">
        <f t="shared" si="6"/>
        <v>0</v>
      </c>
      <c r="L73" s="135" t="s">
        <v>174</v>
      </c>
      <c r="M73" s="4">
        <v>0</v>
      </c>
      <c r="N73" s="4" t="str">
        <f t="shared" si="5"/>
        <v>ナチュラルバイン</v>
      </c>
      <c r="P73" s="4" t="s">
        <v>80</v>
      </c>
      <c r="V73" s="222" t="s">
        <v>80</v>
      </c>
      <c r="W73" s="222">
        <v>0</v>
      </c>
      <c r="X73" s="222"/>
      <c r="Y73" s="222"/>
      <c r="AQ73" s="5" t="str">
        <f t="shared" si="0"/>
        <v>ナチュラルバイン</v>
      </c>
      <c r="AR73" s="5">
        <f t="shared" si="2"/>
        <v>0</v>
      </c>
      <c r="AS73" s="5" t="s">
        <v>174</v>
      </c>
      <c r="AW73" s="224" t="s">
        <v>144</v>
      </c>
      <c r="AX73" s="224">
        <v>0</v>
      </c>
      <c r="AZ73" s="4" t="s">
        <v>80</v>
      </c>
      <c r="BA73" s="4">
        <v>0</v>
      </c>
      <c r="BC73" s="4" t="s">
        <v>80</v>
      </c>
      <c r="BD73" s="4">
        <v>0</v>
      </c>
      <c r="BF73" s="4" t="s">
        <v>80</v>
      </c>
      <c r="BG73" s="4">
        <v>0</v>
      </c>
      <c r="BI73" s="135" t="s">
        <v>283</v>
      </c>
    </row>
    <row r="74" spans="3:79" s="4" customFormat="1">
      <c r="C74" s="4" t="s">
        <v>417</v>
      </c>
      <c r="G74" s="92"/>
      <c r="H74" s="4" t="s">
        <v>417</v>
      </c>
      <c r="J74" s="4" t="str">
        <f t="shared" si="7"/>
        <v>不要</v>
      </c>
      <c r="K74" s="4">
        <f t="shared" si="6"/>
        <v>0</v>
      </c>
      <c r="L74" s="135" t="s">
        <v>80</v>
      </c>
      <c r="M74" s="4">
        <v>0</v>
      </c>
      <c r="N74" s="4" t="str">
        <f t="shared" si="5"/>
        <v>−</v>
      </c>
      <c r="P74" s="4" t="s">
        <v>80</v>
      </c>
      <c r="V74" s="222" t="s">
        <v>80</v>
      </c>
      <c r="W74" s="222">
        <v>0</v>
      </c>
      <c r="X74" s="222"/>
      <c r="Y74" s="222"/>
      <c r="AQ74" s="5" t="str">
        <f t="shared" si="0"/>
        <v>−</v>
      </c>
      <c r="AR74" s="5">
        <f t="shared" si="2"/>
        <v>0</v>
      </c>
      <c r="AS74" s="5" t="s">
        <v>80</v>
      </c>
      <c r="AW74" s="224" t="s">
        <v>144</v>
      </c>
      <c r="AX74" s="224">
        <v>0</v>
      </c>
      <c r="AZ74" s="4" t="s">
        <v>80</v>
      </c>
      <c r="BA74" s="4">
        <v>0</v>
      </c>
      <c r="BC74" s="4" t="s">
        <v>80</v>
      </c>
      <c r="BD74" s="4">
        <v>0</v>
      </c>
      <c r="BF74" s="4" t="s">
        <v>80</v>
      </c>
      <c r="BG74" s="4">
        <v>0</v>
      </c>
      <c r="BI74" s="135" t="s">
        <v>283</v>
      </c>
    </row>
    <row r="75" spans="3:79" s="4" customFormat="1">
      <c r="C75" s="4" t="s">
        <v>312</v>
      </c>
      <c r="G75" s="92"/>
      <c r="H75" s="4" t="s">
        <v>312</v>
      </c>
      <c r="J75" s="4" t="str">
        <f t="shared" si="7"/>
        <v>不要</v>
      </c>
      <c r="K75" s="4">
        <f t="shared" si="6"/>
        <v>0</v>
      </c>
      <c r="L75" s="135" t="s">
        <v>80</v>
      </c>
      <c r="M75" s="4">
        <v>0</v>
      </c>
      <c r="N75" s="4" t="str">
        <f t="shared" si="5"/>
        <v>−</v>
      </c>
      <c r="P75" s="4" t="s">
        <v>80</v>
      </c>
      <c r="V75" s="222" t="s">
        <v>80</v>
      </c>
      <c r="W75" s="222">
        <v>0</v>
      </c>
      <c r="X75" s="222"/>
      <c r="Y75" s="222"/>
      <c r="AQ75" s="5" t="str">
        <f t="shared" si="0"/>
        <v>−</v>
      </c>
      <c r="AR75" s="5">
        <f t="shared" si="2"/>
        <v>0</v>
      </c>
      <c r="AS75" s="5" t="s">
        <v>80</v>
      </c>
      <c r="AW75" s="224" t="s">
        <v>144</v>
      </c>
      <c r="AX75" s="224">
        <v>0</v>
      </c>
      <c r="AZ75" s="4" t="s">
        <v>80</v>
      </c>
      <c r="BA75" s="4">
        <v>0</v>
      </c>
      <c r="BC75" s="4" t="s">
        <v>80</v>
      </c>
      <c r="BD75" s="4">
        <v>0</v>
      </c>
      <c r="BF75" s="4" t="s">
        <v>80</v>
      </c>
      <c r="BG75" s="4">
        <v>0</v>
      </c>
      <c r="BI75" s="135" t="s">
        <v>283</v>
      </c>
    </row>
    <row r="76" spans="3:79" s="4" customFormat="1">
      <c r="C76" s="4" t="s">
        <v>539</v>
      </c>
      <c r="G76" s="92"/>
      <c r="H76" s="4" t="s">
        <v>539</v>
      </c>
      <c r="J76" s="4" t="str">
        <f t="shared" si="7"/>
        <v>不要</v>
      </c>
      <c r="K76" s="4">
        <f t="shared" si="6"/>
        <v>0</v>
      </c>
      <c r="L76" s="135" t="s">
        <v>80</v>
      </c>
      <c r="M76" s="4">
        <v>0</v>
      </c>
      <c r="N76" s="4" t="str">
        <f t="shared" si="5"/>
        <v>−</v>
      </c>
      <c r="P76" s="4" t="s">
        <v>80</v>
      </c>
      <c r="V76" s="222" t="s">
        <v>80</v>
      </c>
      <c r="W76" s="222">
        <v>0</v>
      </c>
      <c r="X76" s="222"/>
      <c r="Y76" s="222"/>
      <c r="BI76" s="135" t="s">
        <v>283</v>
      </c>
    </row>
    <row r="77" spans="3:79" s="4" customFormat="1">
      <c r="C77" s="4" t="s">
        <v>569</v>
      </c>
      <c r="G77" s="92"/>
      <c r="H77" s="4" t="s">
        <v>569</v>
      </c>
      <c r="J77" s="4" t="str">
        <f t="shared" si="7"/>
        <v>不要</v>
      </c>
      <c r="K77" s="4">
        <f t="shared" si="6"/>
        <v>0</v>
      </c>
      <c r="L77" s="4" t="s">
        <v>80</v>
      </c>
      <c r="M77" s="4">
        <v>0</v>
      </c>
      <c r="N77" s="4" t="str">
        <f t="shared" si="5"/>
        <v>−</v>
      </c>
      <c r="P77" s="4" t="s">
        <v>80</v>
      </c>
      <c r="V77" s="222" t="s">
        <v>80</v>
      </c>
      <c r="W77" s="222">
        <v>0</v>
      </c>
      <c r="X77" s="222"/>
      <c r="Y77" s="222"/>
      <c r="BI77" s="135" t="s">
        <v>283</v>
      </c>
    </row>
    <row r="78" spans="3:79" s="4" customFormat="1">
      <c r="C78" s="4" t="s">
        <v>693</v>
      </c>
      <c r="G78" s="92"/>
      <c r="H78" s="4" t="s">
        <v>693</v>
      </c>
      <c r="J78" s="4" t="str">
        <f t="shared" si="7"/>
        <v>不要</v>
      </c>
      <c r="K78" s="4">
        <f t="shared" si="6"/>
        <v>0</v>
      </c>
      <c r="L78" s="4" t="s">
        <v>80</v>
      </c>
      <c r="M78" s="4">
        <v>0</v>
      </c>
      <c r="N78" s="4" t="str">
        <f t="shared" si="5"/>
        <v>−</v>
      </c>
      <c r="P78" s="4" t="s">
        <v>80</v>
      </c>
      <c r="V78" s="222" t="s">
        <v>80</v>
      </c>
      <c r="W78" s="222">
        <v>0</v>
      </c>
      <c r="X78" s="222"/>
      <c r="Y78" s="222"/>
      <c r="BI78" s="135" t="s">
        <v>283</v>
      </c>
    </row>
    <row r="79" spans="3:79" s="4" customFormat="1">
      <c r="C79" s="4" t="s">
        <v>587</v>
      </c>
      <c r="G79" s="92"/>
      <c r="H79" s="4" t="s">
        <v>587</v>
      </c>
      <c r="J79" s="4" t="str">
        <f t="shared" si="7"/>
        <v>不要</v>
      </c>
      <c r="K79" s="4">
        <f t="shared" si="6"/>
        <v>0</v>
      </c>
      <c r="L79" s="4" t="s">
        <v>80</v>
      </c>
      <c r="M79" s="4">
        <v>0</v>
      </c>
      <c r="N79" s="4" t="str">
        <f t="shared" si="5"/>
        <v>−</v>
      </c>
      <c r="P79" s="4" t="s">
        <v>80</v>
      </c>
      <c r="V79" s="222" t="s">
        <v>80</v>
      </c>
      <c r="W79" s="222">
        <v>0</v>
      </c>
      <c r="X79" s="222"/>
      <c r="Y79" s="222"/>
      <c r="BI79" s="135" t="s">
        <v>283</v>
      </c>
    </row>
    <row r="80" spans="3:79" s="4" customFormat="1">
      <c r="C80" s="4" t="s">
        <v>562</v>
      </c>
      <c r="G80" s="92"/>
      <c r="H80" s="4" t="s">
        <v>562</v>
      </c>
      <c r="J80" s="4" t="str">
        <f t="shared" si="7"/>
        <v>不要</v>
      </c>
      <c r="K80" s="4">
        <f t="shared" si="6"/>
        <v>0</v>
      </c>
      <c r="L80" s="4" t="s">
        <v>80</v>
      </c>
      <c r="M80" s="4">
        <v>0</v>
      </c>
      <c r="N80" s="4" t="str">
        <f t="shared" si="5"/>
        <v>−</v>
      </c>
      <c r="P80" s="4" t="s">
        <v>80</v>
      </c>
      <c r="V80" s="222" t="s">
        <v>80</v>
      </c>
      <c r="W80" s="222">
        <v>0</v>
      </c>
      <c r="X80" s="222"/>
      <c r="Y80" s="222"/>
      <c r="BI80" s="135" t="s">
        <v>283</v>
      </c>
    </row>
    <row r="81" spans="1:79" s="4" customFormat="1">
      <c r="C81" s="4" t="s">
        <v>490</v>
      </c>
      <c r="G81" s="92"/>
      <c r="H81" s="4" t="s">
        <v>490</v>
      </c>
      <c r="J81" s="135" t="s">
        <v>112</v>
      </c>
      <c r="K81" s="135"/>
      <c r="L81" s="4" t="s">
        <v>80</v>
      </c>
      <c r="M81" s="4">
        <v>0</v>
      </c>
      <c r="N81" s="4" t="str">
        <f t="shared" si="5"/>
        <v>−</v>
      </c>
      <c r="P81" s="4" t="s">
        <v>80</v>
      </c>
      <c r="V81" s="222" t="s">
        <v>80</v>
      </c>
      <c r="W81" s="222">
        <v>0</v>
      </c>
      <c r="X81" s="222"/>
      <c r="Y81" s="222"/>
      <c r="BI81" s="135" t="s">
        <v>283</v>
      </c>
    </row>
    <row r="82" spans="1:79" s="4" customFormat="1">
      <c r="G82" s="92"/>
      <c r="BI82" s="135" t="s">
        <v>283</v>
      </c>
    </row>
    <row r="83" spans="1:79" s="4" customFormat="1">
      <c r="G83" s="92"/>
      <c r="BI83" s="135" t="s">
        <v>283</v>
      </c>
    </row>
    <row r="84" spans="1:79" s="4" customFormat="1">
      <c r="G84" s="92"/>
      <c r="BI84" s="135" t="s">
        <v>283</v>
      </c>
    </row>
    <row r="85" spans="1:79" s="4" customFormat="1">
      <c r="G85" s="92"/>
      <c r="BI85" s="135" t="s">
        <v>283</v>
      </c>
    </row>
    <row r="86" spans="1:79" s="4" customFormat="1">
      <c r="G86" s="92"/>
      <c r="BI86" s="135" t="s">
        <v>283</v>
      </c>
    </row>
    <row r="87" spans="1:79" s="4" customFormat="1">
      <c r="G87" s="92"/>
      <c r="BI87" s="135" t="s">
        <v>283</v>
      </c>
    </row>
    <row r="88" spans="1:79" s="4" customFormat="1">
      <c r="G88" s="92"/>
      <c r="BI88" s="135" t="s">
        <v>283</v>
      </c>
      <c r="CA88" s="4" t="s">
        <v>703</v>
      </c>
    </row>
    <row r="89" spans="1:79" s="10" customFormat="1">
      <c r="A89" s="5"/>
      <c r="B89" s="5" t="s">
        <v>404</v>
      </c>
      <c r="C89" s="5"/>
      <c r="D89" s="5" t="s">
        <v>136</v>
      </c>
      <c r="E89" s="5"/>
      <c r="F89" s="5" t="s">
        <v>395</v>
      </c>
      <c r="G89" s="91"/>
      <c r="H89" s="5" t="s">
        <v>461</v>
      </c>
      <c r="I89" s="5" t="s">
        <v>449</v>
      </c>
      <c r="J89" s="5"/>
      <c r="K89" s="5"/>
      <c r="L89" s="5" t="s">
        <v>672</v>
      </c>
      <c r="M89" s="5"/>
      <c r="N89" s="5" t="s">
        <v>368</v>
      </c>
      <c r="O89" s="5"/>
      <c r="P89" s="5" t="s">
        <v>41</v>
      </c>
      <c r="Q89" s="5"/>
      <c r="R89" s="5" t="s">
        <v>546</v>
      </c>
      <c r="S89" s="5" t="s">
        <v>277</v>
      </c>
      <c r="T89" s="5" t="s">
        <v>502</v>
      </c>
      <c r="U89" s="10" t="s">
        <v>44</v>
      </c>
      <c r="CA89" s="10">
        <v>1</v>
      </c>
    </row>
    <row r="90" spans="1:79" s="9" customFormat="1">
      <c r="B90" s="31">
        <v>1</v>
      </c>
      <c r="C90" s="32"/>
      <c r="D90" s="9">
        <v>1</v>
      </c>
      <c r="F90" s="9">
        <v>1</v>
      </c>
      <c r="G90" s="93"/>
      <c r="H90" s="9">
        <v>1</v>
      </c>
      <c r="I90" s="9">
        <v>1</v>
      </c>
      <c r="J90" s="9" t="str">
        <f>CHOOSE(I90,J41,J42,J43,J44,J45,J46,J47,J48,J49)</f>
        <v>不要</v>
      </c>
      <c r="L90" s="9" t="str">
        <f>CHOOSE($M$90,AQ41,AQ42,AQ43,AQ44,AQ45,AQ46,AQ47,AQ48,AQ49,AQ50,AQ51,AQ52,AQ53,AQ54,AQ55,AQ56,AQ57,AQ58,AQ59,AQ60,AQ61,AQ62,AQ63,AQ64,AQ65,AQ66,AQ67,AQ68,AQ69,AQ70,AQ71,AQ72,AQ73,AQ74,AQ75)</f>
        <v>マイルーム包装紙（ホワイト）</v>
      </c>
      <c r="M90" s="9">
        <v>1</v>
      </c>
      <c r="N90" s="9" t="str">
        <f>CHOOSE($M$90,AQ41,AQ42,AQ43,AQ44,AQ45,AQ46,AQ47,AQ48,AQ49,AQ50,AQ51,AQ52,AQ53,AQ54,AQ55,AQ56,AQ57,AQ58,AQ59,AQ60,AQ61,AQ62,AQ63,AQ64,AQ65,AQ66,AQ67,AQ68,AQ69,AQ70,AQ71,AQ72,AQ73,AQ74,AQ75)</f>
        <v>マイルーム包装紙（ホワイト）</v>
      </c>
      <c r="P90" s="9">
        <f>CHOOSE(M90,AX41,AX42,AX43,AX44,AX45,AX46,AX47,AX48,AX49,AX50,AX51,AX52,AX53,AX54,AX55,AX56,AX57,AX58,AX59,AX60,AX61,AX62,AX63,AX64,AX65,AX66,AX67,AX68,AX69,AX70,AX71,AX72,AX73,AX74,AX75)</f>
        <v>990</v>
      </c>
      <c r="R90" s="9">
        <v>1</v>
      </c>
      <c r="T90" s="9">
        <f>IF(R90&gt;1,IF(INPUT!J23&gt;0,INPUT!J23,0),0)</f>
        <v>0</v>
      </c>
      <c r="BI90" s="9" t="s">
        <v>625</v>
      </c>
      <c r="BJ90" s="9">
        <v>1</v>
      </c>
      <c r="BO90" s="9" t="s">
        <v>694</v>
      </c>
      <c r="BP90" s="9">
        <v>1</v>
      </c>
      <c r="BU90" s="9">
        <v>1</v>
      </c>
      <c r="BV90" s="9">
        <v>1</v>
      </c>
      <c r="BW90" s="9">
        <v>1</v>
      </c>
      <c r="BX90" s="9">
        <v>1</v>
      </c>
      <c r="CA90" s="9" t="str">
        <f>CHOOSE(CA89,"",CA42,CA43,CA44,CA45,CA46,CA47,CA48,CA49,CA50,CA51,CA52,CA53,CA54,CA55,CA56,CA57,CA58,CA59,CA60,CA61,CA62,CA63,CA64,CA65,CA66,CA67,CA68,CA69)</f>
        <v/>
      </c>
    </row>
    <row r="91" spans="1:79" s="9" customFormat="1">
      <c r="A91" s="9" t="s">
        <v>691</v>
      </c>
      <c r="B91" s="31" t="str">
        <f>IF(B90=2,B42,"")</f>
        <v/>
      </c>
      <c r="C91" s="32"/>
      <c r="D91" s="9" t="str">
        <f>CHOOSE(D90,D41,D42,D43,D46,#REF!,D44,D45,D48,D49,D47,#REF!,D52)</f>
        <v>銀行振込（三菱ＵＦＪ銀行）※先払い</v>
      </c>
      <c r="F91" s="9" t="str">
        <f>CHOOSE(F90,F41,F42,F43,F44,F45,F46,F47,F48,F49,F50,F51,F52,F53,F54,F55,F56,F57,F58,F59,F60,F61,F62,F63,F64)</f>
        <v>のし不要</v>
      </c>
      <c r="G91" s="93"/>
      <c r="H91" s="9" t="str">
        <f>CHOOSE(H90,H41,H42,H43,H44,H45,H46,H47,H48,H49,H50,H51,H52,H53,H54,H55,H56,H57,H58,H59,H60,H61,H62,H63,H64,H65,H66,H67,H68,H69,H70,H71,H72,H73,H74,H75,H76,H77,H78,H79,H80,H81)</f>
        <v>のし不要</v>
      </c>
      <c r="I91" s="9">
        <v>1</v>
      </c>
      <c r="J91" s="9" t="str">
        <f>CHOOSE(I91,J52,J53,J54,J55,J56,J57,J58,J59,J60,J61,J62,J63,J64,J65,J66,J67,J68,J69,J70,J71,J72,J73,J74,J75,J76,J77,J78,J79,J80)</f>
        <v>不要</v>
      </c>
      <c r="K91" s="124">
        <f>CHOOSE(I91,K52,K53,K54,K55,K56,K57,K58,K59,K60,K61,K62,K63,K64,K65,K66,K67,K68,K69,K70,K71,K72,K73,K74,K75,K76,K77,K78,K79,K80)</f>
        <v>0</v>
      </c>
      <c r="L91" s="9" t="str">
        <f>IF(BJ90&gt;2, IF(L92&lt;4,CONCATENATE(N90,"（リボン:",N93,"）"),N90),N90)</f>
        <v>マイルーム包装紙（ホワイト）</v>
      </c>
      <c r="R91" s="9" t="str">
        <f>CHOOSE(R90,"",T42,T43,T44,T45,T46,T47,T48,T49,T50)</f>
        <v/>
      </c>
      <c r="S91" s="9">
        <f>CHOOSE(R90,S41,S42,S43,S44,S45,S46,S47,S48,S49,S50)</f>
        <v>0</v>
      </c>
      <c r="BI91" s="9" t="s">
        <v>0</v>
      </c>
      <c r="BJ91" s="9">
        <f>IF(L92=5,P90,IF(L92=4,0,IF(BJ90&gt;2,110,0)))</f>
        <v>0</v>
      </c>
      <c r="BO91" s="9" t="s">
        <v>536</v>
      </c>
      <c r="BP91" s="9">
        <f>IF(BP90&gt;1,1980,0)</f>
        <v>0</v>
      </c>
      <c r="BU91" s="9" t="str">
        <f>IF(BU90=1,"未選択",BU90-1)</f>
        <v>未選択</v>
      </c>
      <c r="BV91" s="9" t="str">
        <f>IF(BV90=1,"未選択",BV90-1)</f>
        <v>未選択</v>
      </c>
      <c r="BW91" s="9" t="str">
        <f>CHOOSE(BW90,BW41,BW42)</f>
        <v>当日着</v>
      </c>
      <c r="BX91" s="9" t="str">
        <f>CHOOSE(BX90,BX42,BX42,BX43,BX44,BX45,BX46,BX47,BX48)</f>
        <v>指定しない</v>
      </c>
    </row>
    <row r="92" spans="1:79">
      <c r="A92" s="1" t="s">
        <v>158</v>
      </c>
      <c r="B92" s="1">
        <v>2</v>
      </c>
      <c r="L92" s="9">
        <v>1</v>
      </c>
      <c r="BJ92" s="225" t="s">
        <v>1653</v>
      </c>
      <c r="BO92" s="1" t="s">
        <v>679</v>
      </c>
      <c r="BP92" s="225" t="s">
        <v>1654</v>
      </c>
      <c r="BU92" s="1" t="str">
        <f>IF(BU90&gt;1,IF(BV90&gt;1,BT92,""),"")</f>
        <v/>
      </c>
      <c r="BV92" s="1" t="s">
        <v>419</v>
      </c>
      <c r="BX92" s="1" t="s">
        <v>468</v>
      </c>
    </row>
    <row r="93" spans="1:79">
      <c r="B93" s="1" t="str">
        <f>CHOOSE(B92,"希望する","希望しない","配信中")</f>
        <v>希望しない</v>
      </c>
      <c r="L93" s="1" t="s">
        <v>1562</v>
      </c>
      <c r="M93" s="105" t="s">
        <v>356</v>
      </c>
      <c r="N93" s="1" t="str">
        <f>CHOOSE(BJ90,BJ41,BJ42,BJ43,BJ44,BJ45,BJ46,BJ47,BJ48,BJ49,BJ50,BJ51,BJ52,BJ53,BJ54,BJ55,BJ56)</f>
        <v xml:space="preserve"> </v>
      </c>
      <c r="BI93" s="135" t="s">
        <v>283</v>
      </c>
      <c r="BO93" s="1" t="str">
        <f>CHOOSE(BP90,"",BR42,BR43,BR44,BR45,BR46,BR47,BR48,BR49,BR50,BR51,BR52,BR53,BR54,BR55,BR56,BR57,BR58,BR59)</f>
        <v/>
      </c>
      <c r="BU93" s="1" t="str">
        <f>CONCATENATE(BU91,"月",BV91,"日",BW91)</f>
        <v>未選択月未選択日当日着</v>
      </c>
      <c r="BV93" s="1" t="s">
        <v>303</v>
      </c>
    </row>
    <row r="94" spans="1:79" ht="17">
      <c r="A94" s="71"/>
      <c r="B94" s="38"/>
      <c r="C94" s="38"/>
      <c r="D94" s="38"/>
      <c r="E94" s="37"/>
      <c r="F94" s="36"/>
      <c r="G94" s="94"/>
      <c r="H94" s="36"/>
      <c r="BI94" s="135" t="s">
        <v>283</v>
      </c>
    </row>
    <row r="95" spans="1:79">
      <c r="BI95" s="135" t="s">
        <v>283</v>
      </c>
    </row>
    <row r="96" spans="1:79">
      <c r="BI96" s="135" t="s">
        <v>283</v>
      </c>
    </row>
    <row r="97" spans="1:62">
      <c r="BI97" s="135" t="s">
        <v>283</v>
      </c>
    </row>
    <row r="98" spans="1:62">
      <c r="I98" s="1" t="s">
        <v>596</v>
      </c>
      <c r="BI98" s="135" t="s">
        <v>283</v>
      </c>
    </row>
    <row r="99" spans="1:62">
      <c r="F99" s="131"/>
      <c r="I99" s="1" t="s">
        <v>605</v>
      </c>
      <c r="M99" s="131"/>
      <c r="O99" s="1" t="s">
        <v>1051</v>
      </c>
      <c r="BI99" s="135" t="s">
        <v>283</v>
      </c>
    </row>
    <row r="100" spans="1:62" s="7" customFormat="1">
      <c r="B100" s="7" t="s">
        <v>355</v>
      </c>
      <c r="C100" s="7" t="s">
        <v>561</v>
      </c>
      <c r="D100" s="7" t="s">
        <v>515</v>
      </c>
      <c r="E100" s="7" t="s">
        <v>475</v>
      </c>
      <c r="F100" s="7" t="s">
        <v>628</v>
      </c>
      <c r="G100" s="95" t="s">
        <v>555</v>
      </c>
      <c r="H100" s="7" t="s">
        <v>343</v>
      </c>
      <c r="J100" s="7" t="s">
        <v>386</v>
      </c>
      <c r="L100" s="7" t="s">
        <v>727</v>
      </c>
      <c r="M100" s="7" t="s">
        <v>512</v>
      </c>
      <c r="N100" s="7" t="s">
        <v>416</v>
      </c>
      <c r="O100" s="7" t="s">
        <v>1129</v>
      </c>
    </row>
    <row r="101" spans="1:62" s="6" customFormat="1">
      <c r="A101" s="6" t="s">
        <v>493</v>
      </c>
      <c r="B101" s="6">
        <v>1</v>
      </c>
      <c r="C101" s="6" t="str">
        <f>CHOOSE(B101,G161,G162,G163,G164,G165,G166,G167,G168,G169,G170,G171,G172,G173,G174,G175,G176,G177,G178,G179,G180,G181,G182,G183,G184,G185,G186,G187,G188)</f>
        <v>←先にカタログのタイプを選択</v>
      </c>
      <c r="D101" s="6">
        <v>1</v>
      </c>
      <c r="E101" s="6" t="str">
        <f>CHOOSE($D$101,$B$161,$B$162,$B$163,$B$164,$B$165,$B$166,$B$167,$B$168,$B$169,$B$170,$B$171,$B$172,$B$173,$B$174,$B$175,$B$176,$B$177,$B$178,$B$179,$B$180,$B$181,$B$182,$B$183,$B$184,$B$185,$B$186,$B$187,$B$188,$B$189)</f>
        <v>選択</v>
      </c>
      <c r="F101" s="6">
        <f>CHOOSE($D$101,D161,D162,D163,D164,D165,D166,D167,D168,D169,D170,D171,D172,D173,D174,D175,D176,D177,D178,D179,D180,D181,D182,D183,D184,D185,D186,D187,D188,D189)</f>
        <v>0</v>
      </c>
      <c r="G101" s="96">
        <f>IF(D101&gt;1,IF(INPUT!J28=0,0,INPUT!J28),0)</f>
        <v>0</v>
      </c>
      <c r="H101" s="6" t="b">
        <v>0</v>
      </c>
      <c r="I101" s="6">
        <v>28</v>
      </c>
      <c r="J101" s="6">
        <f>H101*1</f>
        <v>0</v>
      </c>
      <c r="L101" s="6" t="str">
        <f>IF(AND(B101&gt;1,D101&gt;1),IF(G101=0,"●お届け先1",""),"")</f>
        <v/>
      </c>
      <c r="M101" s="6">
        <f>CHOOSE($D$101,C161,C162,C163,C164,C165,C166,C167,C168,C169,C170,C171,C172,C173,C174,C175,C176,C177,C178,C179,C180,C181,C182,C183,C184,C185,C186,C187,C188,C189)</f>
        <v>0</v>
      </c>
      <c r="N101" s="6">
        <v>3</v>
      </c>
      <c r="O101" s="6">
        <f>IF(EXACT(M101,$O$99),G101,0)</f>
        <v>0</v>
      </c>
      <c r="BI101" s="6" t="s">
        <v>760</v>
      </c>
      <c r="BJ101" s="6" t="s">
        <v>49</v>
      </c>
    </row>
    <row r="102" spans="1:62" s="6" customFormat="1">
      <c r="A102" s="6" t="s">
        <v>594</v>
      </c>
      <c r="B102" s="6">
        <v>1</v>
      </c>
      <c r="C102" s="6" t="str">
        <f>CHOOSE($B$102,$G$191,$G$192,$G$193,$G$194,$G$195,$G$196,$G$197,$G$198,$G$199,$G$200,$G$201,$G$202,$G$203,$G$204,$G$205,$G$206,$G$207,$G$208,$G$209,$G$210,$G$211,$G$212,$G$213,$G$214,$G$215,$G$216,$G$217,$G$218,$G$219)</f>
        <v>←先にカタログのタイプを選択</v>
      </c>
      <c r="D102" s="6">
        <v>1</v>
      </c>
      <c r="E102" s="6" t="str">
        <f>CHOOSE($D$102,$B$191,$B$192,$B$193,$B$194,$B$195,$B$196,$B$197,$B$198,$B$199,$B$200,$B$201,$B$202,$B$203,$B$204,$B$205,$B$206,$B$207,$B$208,$B$209,$B$210,$B$211,$B$212,$B$213,$B$214,$B$215,$B$216,$B$217,$B$218,$B$219)</f>
        <v>選択</v>
      </c>
      <c r="F102" s="6">
        <f>CHOOSE($D$102,D191,D192,D193,D194,D195,D196,D197,D198,D199,D200,D201,D202,D203,D204,D205,D206,D207,D208,D209,D210,D211,D212,D213,D214,D215,D216,D217,D218,D219)</f>
        <v>0</v>
      </c>
      <c r="G102" s="96">
        <f>IF(D102&gt;1,IF(INPUT!J34=0,0,INPUT!J34),0)</f>
        <v>0</v>
      </c>
      <c r="H102" s="6" t="b">
        <v>0</v>
      </c>
      <c r="I102" s="6">
        <f>I101+6</f>
        <v>34</v>
      </c>
      <c r="J102" s="6">
        <f>H101+H102</f>
        <v>0</v>
      </c>
      <c r="L102" s="6" t="str">
        <f>IF(AND(B102&gt;1,D102&gt;1),IF(G102=0,"●お届け先2",""),"")</f>
        <v/>
      </c>
      <c r="M102" s="6">
        <f>CHOOSE($D$102,C191,C192,C193,C194,C195,C196,C197,C198,C199,C200,C201,C202,C203,C204,C205,C206,C207,C208,C209,C210,C211,C212,C213,C214,C215,C216,C217,C218,C219)</f>
        <v>0</v>
      </c>
      <c r="O102" s="6">
        <f t="shared" ref="O102:O140" si="8">IF(EXACT(M102,$O$99),G102,0)</f>
        <v>0</v>
      </c>
      <c r="BI102" s="6" t="s">
        <v>284</v>
      </c>
      <c r="BJ102" s="6" t="s">
        <v>160</v>
      </c>
    </row>
    <row r="103" spans="1:62" s="6" customFormat="1">
      <c r="A103" s="6" t="s">
        <v>445</v>
      </c>
      <c r="B103" s="6">
        <v>1</v>
      </c>
      <c r="C103" s="6" t="str">
        <f>CHOOSE($B$103,$G$221,$G$222,$G$223,$G$224,$G$225,$G$226,$G$227,$G$228,$G$229,$G$230,$G$231,$G$232,$G$233,$G$234,$G$235,$G$236,$G$237,$G$238,$G$239,$G$240,$G$241,$G$242,$G$243,$G$244,$G$245,$G$246,$G$247,$G$248,$G$249)</f>
        <v>←先にカタログのタイプを選択</v>
      </c>
      <c r="D103" s="6">
        <v>1</v>
      </c>
      <c r="E103" s="6" t="str">
        <f>CHOOSE($D$103,$B$221,$B$222,$B$223,$B$224,$B$225,$B$226,$B$227,$B$228,$B$229,$B$230,$B$231,$B$232,$B$233,$B$234,$B$235,$B$236,$B$237,$B$238,$B$239,$B$240,$B$241,$B$242,$B$243,$B$244,$B$245,$B$246,$B$247,$B$248,$B$249)</f>
        <v>選択</v>
      </c>
      <c r="F103" s="6">
        <f>CHOOSE($D$103,D221,D222,D223,D224,D225,D226,D227,D228,D229,D230,D231,D232,D233,D234,D235,D236,D237,D238,D239,D240,D241,D242,D243,D244,D245,D246,D247,D248,D249)</f>
        <v>0</v>
      </c>
      <c r="G103" s="96">
        <f>IF(D103&gt;1,IF(INPUT!J40=0,0,INPUT!J40),0)</f>
        <v>0</v>
      </c>
      <c r="H103" s="6" t="b">
        <v>0</v>
      </c>
      <c r="I103" s="6">
        <f t="shared" ref="I103:I140" si="9">I102+6</f>
        <v>40</v>
      </c>
      <c r="J103" s="6">
        <f>J102+H103</f>
        <v>0</v>
      </c>
      <c r="L103" s="6" t="str">
        <f>IF(AND(B103&gt;1,D103&gt;1),IF(G103=0,"●お届け先3",""),"")</f>
        <v/>
      </c>
      <c r="M103" s="6">
        <f>CHOOSE($D$103,C221,C222,C223,C224,C225,C226,C227,C228,C229,C230,C231,C232,C233,C234,C235,C236,C237,C238,C239,C240,C241,C242,C243,C244,C245,C246,C247,C248,C249)</f>
        <v>0</v>
      </c>
      <c r="O103" s="6">
        <f t="shared" si="8"/>
        <v>0</v>
      </c>
      <c r="BI103" s="6" t="s">
        <v>1631</v>
      </c>
      <c r="BJ103" s="6" t="s">
        <v>325</v>
      </c>
    </row>
    <row r="104" spans="1:62" s="6" customFormat="1">
      <c r="A104" s="6" t="s">
        <v>241</v>
      </c>
      <c r="B104" s="6">
        <v>1</v>
      </c>
      <c r="C104" s="6" t="str">
        <f>CHOOSE($B$104,$G$251,$G$252,$G$253,$G$254,$G$255,$G$256,$G$257,$G$258,$G$259,$G$260,$G$261,$G$262,$G$263,$G$264,$G$265,$G$266,$G$267,$G$268,$G$269,$G$270,$G$271,$G$272,$G$273,$G$274,$G$275,$G$276,$G$277,$G$278,$G$279)</f>
        <v>←先にカタログのタイプを選択</v>
      </c>
      <c r="D104" s="6">
        <v>1</v>
      </c>
      <c r="E104" s="6" t="str">
        <f>CHOOSE($D$104,$B$251,$B$252,$B$253,$B$254,$B$255,$B$256,$B$257,$B$258,$B$259,$B$260,$B$261,$B$262,$B$263,$B$264,$B$265,$B$266,$B$267,$B$268,$B$269,$B$270,$B$271,$B$272,$B$273,$B$274,$B$275,$B$276,$B$277,$B$278,$B$279)</f>
        <v>選択</v>
      </c>
      <c r="F104" s="6">
        <f>CHOOSE($D$104,D251,D252,D253,D254,D255,D256,D257,D258,D259,D260,D261,D262,D263,D264,D265,D266,D267,D268,D269,D270,D271,D272,D273,D274,D275,D276,D277,D278,D279)</f>
        <v>0</v>
      </c>
      <c r="G104" s="96">
        <f>IF(D104&gt;1,IF(INPUT!J46=0,0,INPUT!J46),0)</f>
        <v>0</v>
      </c>
      <c r="H104" s="6" t="b">
        <v>0</v>
      </c>
      <c r="I104" s="6">
        <f t="shared" si="9"/>
        <v>46</v>
      </c>
      <c r="J104" s="6">
        <f t="shared" ref="J104:J140" si="10">J103+H104</f>
        <v>0</v>
      </c>
      <c r="L104" s="6" t="str">
        <f>IF(AND(B104&gt;1,D104&gt;1),IF(G104=0,"●お届け先4",""),"")</f>
        <v/>
      </c>
      <c r="M104" s="6">
        <f>CHOOSE($D$104,C251,C252,C253,C254,C255,C256,C257,C258,C259,C260,C261,C262,C263,C264,C265,C266,C267,C268,C269,C270,C271,C272,C273,C274,C275,C276,C277,C278,C279)</f>
        <v>0</v>
      </c>
      <c r="O104" s="6">
        <f t="shared" si="8"/>
        <v>0</v>
      </c>
      <c r="BI104" s="6" t="s">
        <v>1632</v>
      </c>
      <c r="BJ104" s="6" t="s">
        <v>615</v>
      </c>
    </row>
    <row r="105" spans="1:62" s="6" customFormat="1">
      <c r="A105" s="6" t="s">
        <v>342</v>
      </c>
      <c r="B105" s="6">
        <v>1</v>
      </c>
      <c r="C105" s="6" t="str">
        <f>CHOOSE($B$105,$G$281,$G$282,$G$283,$G$284,$G$285,$G$286,$G$287,$G$288,$G$289,$G$290,$G$291,$G$292,$G$293,$G$294,$G$295,$G$296,$G$297,$G$298,$G$299,$G$300,$G$301,$G$302,$G$303,$G$304,$G$305,$G$306,$G$307,$G$308,$G$309)</f>
        <v>←先にカタログのタイプを選択</v>
      </c>
      <c r="D105" s="6">
        <v>1</v>
      </c>
      <c r="E105" s="6" t="str">
        <f>CHOOSE($D$105,$B$281,$B$282,$B$283,$B$284,$B$285,$B$286,$B$287,$B$288,$B$289,$B$290,$B$291,$B$292,$B$293,$B$294,$B$295,$B$296,$B$297,$B$298,$B$299,$B$300,$B$301,$B$302,$B$303,$B$304,$B$305,$B$306,$B$307,$B$308,$B$309)</f>
        <v>選択</v>
      </c>
      <c r="F105" s="6">
        <f>CHOOSE($D$105,D281,D282,D283,D284,D285,D286,D287,D288,D289,D290,D291,D292,D293,D294,D295,D296,D297,D298,D299,D300,D301,D302,D303,D304,D305,D306,D307,D308,D309)</f>
        <v>0</v>
      </c>
      <c r="G105" s="96">
        <f>IF(D105&gt;1,IF(INPUT!J52=0,0,INPUT!J52),0)</f>
        <v>0</v>
      </c>
      <c r="H105" s="6" t="b">
        <v>0</v>
      </c>
      <c r="I105" s="6">
        <f t="shared" si="9"/>
        <v>52</v>
      </c>
      <c r="J105" s="6">
        <f t="shared" si="10"/>
        <v>0</v>
      </c>
      <c r="L105" s="6" t="str">
        <f>IF(AND(B105&gt;1,D105&gt;1),IF(G105=0,"●お届け先5",""),"")</f>
        <v/>
      </c>
      <c r="M105" s="6">
        <f>CHOOSE($D$105,C281,C282,C283,C284,C285,C286,C287,C288,C289,C290,C291,C292,C293,C294,C295,C296,C297,C298,C299,C300,C301,C302,C303,C304,C305,C306,C307,C308,C309)</f>
        <v>0</v>
      </c>
      <c r="O105" s="6">
        <f t="shared" si="8"/>
        <v>0</v>
      </c>
      <c r="BI105" s="6" t="s">
        <v>1633</v>
      </c>
      <c r="BJ105" s="6" t="s">
        <v>114</v>
      </c>
    </row>
    <row r="106" spans="1:62" s="6" customFormat="1">
      <c r="A106" s="6" t="s">
        <v>357</v>
      </c>
      <c r="B106" s="6">
        <v>1</v>
      </c>
      <c r="C106" s="6" t="str">
        <f>CHOOSE($B$106,$G$311,$G$312,$G$313,$G$314,$G$315,$G$316,$G$317,$G$318,$G$319,$G$320,$G$321,$G$322,$G$323,$G$324,$G$325,$G$326,$G$327,$G$328,$G$329,$G$330,$G$331,$G$332,$G$333,$G$334,$G$335,$G$336,$G$337,$G$338,$G$339)</f>
        <v>←先にカタログのタイプを選択</v>
      </c>
      <c r="D106" s="6">
        <v>1</v>
      </c>
      <c r="E106" s="6" t="str">
        <f>CHOOSE($D$106,$B$311,$B$312,$B$313,$B$314,$B$315,$B$316,$B$317,$B$318,$B$319,$B$320,$B$321,$B$322,$B$323,$B$324,$B$325,$B$326,$B$327,$B$328,$B$329,$B$330,$B$331,$B$332,$B$333,$B$334,$B$335,$B$336,$B$337,$B$338,$B$339)</f>
        <v>選択</v>
      </c>
      <c r="F106" s="6">
        <f>CHOOSE($D$106,D311,D312,D313,D314,D315,D316,D317,D318,D319,D320,D321,D322,D323,D324,D325,D326,D327,D328,D329,D330,D331,D332,D333,D334,D335,D336,D337,D338,D339)</f>
        <v>0</v>
      </c>
      <c r="G106" s="96">
        <f>IF(D106&gt;1,IF(INPUT!J58=0,0,INPUT!J58),0)</f>
        <v>0</v>
      </c>
      <c r="H106" s="6" t="b">
        <v>0</v>
      </c>
      <c r="I106" s="6">
        <f t="shared" si="9"/>
        <v>58</v>
      </c>
      <c r="J106" s="6">
        <f t="shared" si="10"/>
        <v>0</v>
      </c>
      <c r="L106" s="6" t="str">
        <f>IF(AND(B106&gt;1,D106&gt;1),IF(G106=0,"●お届け先6",""),"")</f>
        <v/>
      </c>
      <c r="M106" s="6">
        <f>CHOOSE($D$106,C311,C312,C313,C314,C315,C316,C317,C318,C319,C320,C321,C322,C323,C324,C325,C326,C327,C328,C329,C330,C331,C332,C333,C334,C335,C336,C337,C338,C339)</f>
        <v>0</v>
      </c>
      <c r="O106" s="6">
        <f t="shared" si="8"/>
        <v>0</v>
      </c>
      <c r="BI106" s="6" t="s">
        <v>1634</v>
      </c>
      <c r="BJ106" s="6" t="s">
        <v>115</v>
      </c>
    </row>
    <row r="107" spans="1:62" s="6" customFormat="1">
      <c r="A107" s="6" t="s">
        <v>215</v>
      </c>
      <c r="B107" s="6">
        <v>1</v>
      </c>
      <c r="C107" s="6" t="str">
        <f>CHOOSE($B$107,$G$341,$G$342,$G$343,$G$344,$G$345,$G$346,$G$347,$G$348,$G$349,$G$350,$G$351,$G$352,$G$353,$G$354,$G$355,$G$356,$G$357,$G$358,$G$359,$G$360,$G$361,$G$362,$G$363,$G$364,$G$365,$G$366,$G$367,$G$368,$G$369)</f>
        <v>←先にカタログのタイプを選択</v>
      </c>
      <c r="D107" s="6">
        <v>1</v>
      </c>
      <c r="E107" s="6" t="str">
        <f>CHOOSE($D$107,$B$341,$B$342,$B$343,$B$344,$B$345,$B$346,$B$347,$B$348,$B$349,$B$350,$B$351,$B$352,$B$353,$B$354,$B$355,$B$356,$B$357,$B$358,$B$359,$B$360,$B$361,$B$362,$B$363,$B$364,$B$365,$B$366,$B$367,$B$368,$B$369)</f>
        <v>選択</v>
      </c>
      <c r="F107" s="6">
        <f>CHOOSE($D$107,D341,D342,D343,D344,D345,D346,D347,D348,D349,D350,D351,D352,D353,D354,D355,D356,D357,D358,D359,D360,D361,D362,D363,D364,D365,D366,D367,D368,D369)</f>
        <v>0</v>
      </c>
      <c r="G107" s="96">
        <f>IF(D107&gt;1,IF(INPUT!J64=0,0,INPUT!J64),0)</f>
        <v>0</v>
      </c>
      <c r="H107" s="6" t="b">
        <v>0</v>
      </c>
      <c r="I107" s="6">
        <f t="shared" si="9"/>
        <v>64</v>
      </c>
      <c r="J107" s="6">
        <f t="shared" si="10"/>
        <v>0</v>
      </c>
      <c r="L107" s="6" t="str">
        <f>IF(AND(B107&gt;1,D107&gt;1),IF(G107=0,"●お届け先7",""),"")</f>
        <v/>
      </c>
      <c r="M107" s="6">
        <f>CHOOSE($D$107,C341,C342,C343,C344,C345,C346,C347,C348,C349,C350,C351,C352,C353,C354,C355,C356,C357,C358,C359,C360,C361,C362,C363,C364,C365,C366,C367,C368,C369)</f>
        <v>0</v>
      </c>
      <c r="O107" s="6">
        <f t="shared" si="8"/>
        <v>0</v>
      </c>
      <c r="BI107" s="6" t="s">
        <v>1635</v>
      </c>
      <c r="BJ107" s="6" t="s">
        <v>415</v>
      </c>
    </row>
    <row r="108" spans="1:62" s="6" customFormat="1">
      <c r="A108" s="6" t="s">
        <v>348</v>
      </c>
      <c r="B108" s="6">
        <v>1</v>
      </c>
      <c r="C108" s="6" t="str">
        <f>CHOOSE($B$108,$G$371,$G$372,$G$373,$G$374,$G$375,$G$376,$G$377,$G$378,$G$379,$G$380,$G$381,$G$382,$G$383,$G$384,$G$385,$G$386,$G$387,$G$388,$G$389,$G$390,$G$391,$G$392,$G$393,$G$394,$G$395,$G$396,$G$397,$G$398,$G$399)</f>
        <v>←先にカタログのタイプを選択</v>
      </c>
      <c r="D108" s="6">
        <v>1</v>
      </c>
      <c r="E108" s="6" t="str">
        <f>CHOOSE($D$108,$B$371,$B$372,$B$373,$B$374,$B$375,$B$376,$B$377,$B$378,$B$379,$B$380,$B$381,$B$382,$B$383,$B$384,$B$385,$B$386,$B$387,$B$388,$B$389,$B$390,$B$391,$B$392,$B$393,$B$394,$B$395,$B$396,$B$397,$B$398,$B$399)</f>
        <v>選択</v>
      </c>
      <c r="F108" s="6">
        <f>CHOOSE($D$108,D371,D372,D373,D374,D375,D376,D377,D378,D379,D380,D381,D382,D383,D384,D385,D386,D387,D388,D389,D390,D391,D392,D393,D394,D395,D396,D397,D398,D399)</f>
        <v>0</v>
      </c>
      <c r="G108" s="96">
        <f>IF(D108&gt;1,IF(INPUT!J70=0,0,INPUT!J70),0)</f>
        <v>0</v>
      </c>
      <c r="H108" s="6" t="b">
        <v>0</v>
      </c>
      <c r="I108" s="6">
        <f t="shared" si="9"/>
        <v>70</v>
      </c>
      <c r="J108" s="6">
        <f t="shared" si="10"/>
        <v>0</v>
      </c>
      <c r="L108" s="6" t="str">
        <f>IF(AND(B108&gt;1,D108&gt;1),IF(G108=0,"●お届け先8",""),"")</f>
        <v/>
      </c>
      <c r="M108" s="6">
        <f>CHOOSE($D$108,C371,C372,C373,C374,C375,C376,C377,C378,C379,C380,C381,C382,C383,C384,C385,C386,C387,C388,C389,C390,C391,C392,C393,C394,C395,C396,C397,C398,C399)</f>
        <v>0</v>
      </c>
      <c r="O108" s="6">
        <f t="shared" si="8"/>
        <v>0</v>
      </c>
      <c r="BI108" s="6" t="s">
        <v>1636</v>
      </c>
      <c r="BJ108" s="6" t="s">
        <v>399</v>
      </c>
    </row>
    <row r="109" spans="1:62" s="6" customFormat="1">
      <c r="A109" s="6" t="s">
        <v>557</v>
      </c>
      <c r="B109" s="6">
        <v>1</v>
      </c>
      <c r="C109" s="6" t="str">
        <f>CHOOSE($B$109,$G$401,$G$402,$G$403,$G$404,$G$405,$G$406,$G$407,$G$408,$G$409,$G$410,$G$411,$G$412,$G$413,$G$414,$G$415,$G$416,$G$417,$G$418,$G$419,$G$420,$G$421,$G$422,$G$423,$G$424,$G$425,$G$426,$G$427,$G$428,$G$429)</f>
        <v>←先にカタログのタイプを選択</v>
      </c>
      <c r="D109" s="6">
        <v>1</v>
      </c>
      <c r="E109" s="6" t="str">
        <f>CHOOSE($D$109,$B$401,$B$402,$B$403,$B$404,$B$405,$B$406,$B$407,$B$408,$B$409,$B$410,$B$411,$B$412,$B$413,$B$414,$B$415,$B$416,$B$417,$B$418,$B$419,$B$420,$B$421,$B$422,$B$423,$B$424,$B$425,$B$426,$B$427,$B$428,$B$429)</f>
        <v>選択</v>
      </c>
      <c r="F109" s="6">
        <f>CHOOSE($D$109,D401,D402,D403,D404,D405,D406,D407,D408,D409,D410,D411,D412,D413,D414,D415,D416,D417,D418,D419,D420,D421,D422,D423,D424,D425,D426,D427,D428,D429)</f>
        <v>0</v>
      </c>
      <c r="G109" s="96">
        <f>IF(D109&gt;1,IF(INPUT!J76=0,0,INPUT!J76),0)</f>
        <v>0</v>
      </c>
      <c r="H109" s="6" t="b">
        <v>0</v>
      </c>
      <c r="I109" s="6">
        <f t="shared" si="9"/>
        <v>76</v>
      </c>
      <c r="J109" s="6">
        <f t="shared" si="10"/>
        <v>0</v>
      </c>
      <c r="L109" s="6" t="str">
        <f>IF(AND(B109&gt;1,D109&gt;1),IF(G109=0,"●お届け先9",""),"")</f>
        <v/>
      </c>
      <c r="M109" s="6">
        <f>CHOOSE($D$109,C401,C402,C403,C404,C405,C406,C407,C408,C409,C410,C411,C412,C413,C414,C415,C416,C417,C418,C419,C420,C421,C422,C423,C424,C425,C426,C427,C428,C429)</f>
        <v>0</v>
      </c>
      <c r="O109" s="6">
        <f t="shared" si="8"/>
        <v>0</v>
      </c>
      <c r="BI109" s="6" t="s">
        <v>1637</v>
      </c>
      <c r="BJ109" s="6" t="s">
        <v>247</v>
      </c>
    </row>
    <row r="110" spans="1:62" s="6" customFormat="1">
      <c r="A110" s="6" t="s">
        <v>309</v>
      </c>
      <c r="B110" s="6">
        <v>1</v>
      </c>
      <c r="C110" s="6" t="str">
        <f>CHOOSE($B$110,$G$431,$G$432,$G$433,$G$434,$G$435,$G$436,$G$437,$G$438,$G$439,$G$440,$G$441,$G$442,$G$443,$G$444,$G$445,$G$446,$G$447,$G$448,$G$449,$G$450,$G$451,$G$452,$G$453,$G$454,$G$455,$G$456,$G$457,$G$458,$G$459)</f>
        <v>←先にカタログのタイプを選択</v>
      </c>
      <c r="D110" s="6">
        <v>1</v>
      </c>
      <c r="E110" s="6" t="str">
        <f>CHOOSE($D$110,$B$431,$B$432,$B$433,$B$434,$B$435,$B$436,$B$437,$B$438,$B$439,$B$440,$B$441,$B$442,$B$443,$B$444,$B$445,$B$446,$B$447,$B$448,$B$449,$B$450,$B$451,$B$452,$B$453,$B$454,$B$455,$B$456,$B$457,$B$458,$B$459)</f>
        <v>選択</v>
      </c>
      <c r="F110" s="6">
        <f>CHOOSE($D$110,D431,D432,D433,D434,D435,D436,D437,D438,D439,D440,D441,D442,D443,D444,D445,D446,D447,D448,D449,D450,D451,D452,D453,D454,D455,D456,D457,D458,D459)</f>
        <v>0</v>
      </c>
      <c r="G110" s="96">
        <f>IF(D110&gt;1,IF(INPUT!J82=0,0,INPUT!J82),0)</f>
        <v>0</v>
      </c>
      <c r="H110" s="6" t="b">
        <v>0</v>
      </c>
      <c r="I110" s="6">
        <f t="shared" si="9"/>
        <v>82</v>
      </c>
      <c r="J110" s="6">
        <f t="shared" si="10"/>
        <v>0</v>
      </c>
      <c r="L110" s="6" t="str">
        <f>IF(AND(B110&gt;1,D110&gt;1),IF(G110=0,"●お届け先10",""),"")</f>
        <v/>
      </c>
      <c r="M110" s="6">
        <f>CHOOSE($D$110,C431,C432,C433,C434,C435,C436,C437,C438,C439,C440,C441,C442,C443,C444,C445,C446,C447,C448,C449,C450,C451,C452,C453,C454,C455,C456,C457,C458,C459)</f>
        <v>0</v>
      </c>
      <c r="O110" s="6">
        <f t="shared" si="8"/>
        <v>0</v>
      </c>
      <c r="BI110" s="6" t="s">
        <v>1638</v>
      </c>
      <c r="BJ110" s="6" t="s">
        <v>616</v>
      </c>
    </row>
    <row r="111" spans="1:62" s="6" customFormat="1">
      <c r="A111" s="6" t="s">
        <v>371</v>
      </c>
      <c r="B111" s="6">
        <v>1</v>
      </c>
      <c r="C111" s="6" t="str">
        <f>CHOOSE($B$111,$G$461,$G$462,$G$463,$G$464,$G$465,$G$466,$G$467,$G$468,$G$469,$G$470,$G$471,$G$472,$G$473,$G$474,$G$475,$G$476,$G$477,$G$478,$G$479,$G$480,$G$481,$G$482,$G$483,$G$484,$G$485,$G$486,$G$487,$G$488,$G$489)</f>
        <v>←先にカタログのタイプを選択</v>
      </c>
      <c r="D111" s="6">
        <v>1</v>
      </c>
      <c r="E111" s="6" t="str">
        <f>CHOOSE($D$111,$B$461,$B$462,$B$463,$B$464,$B$465,$B$466,$B$467,$B$468,$B$469,$B$470,$B$471,$B$472,$B$473,$B$474,$B$475,$B$476,$B$477,$B$478,$B$479,$B$480,$B$481,$B$482,$B$483,$B$484,$B$485,$B$486,$B$487,$B$488,$B$489)</f>
        <v>選択</v>
      </c>
      <c r="F111" s="6">
        <f>CHOOSE($D$111,D461,D462,D463,D464,D465,D466,D467,D468,D469,D470,D471,D472,D473,D474,D475,D476,D477,D478,D479,D480,D481,D482,D483,D484,D485,D486,D487,D488,D489)</f>
        <v>0</v>
      </c>
      <c r="G111" s="96">
        <f>IF(D111&gt;1,IF(INPUT!J88=0,0,INPUT!J88),0)</f>
        <v>0</v>
      </c>
      <c r="H111" s="6" t="b">
        <v>0</v>
      </c>
      <c r="I111" s="6">
        <f t="shared" si="9"/>
        <v>88</v>
      </c>
      <c r="J111" s="6">
        <f t="shared" si="10"/>
        <v>0</v>
      </c>
      <c r="L111" s="6" t="str">
        <f>IF(AND(B111&gt;1,D111&gt;1),IF(G111=0,"●お届け先11",""),"")</f>
        <v/>
      </c>
      <c r="M111" s="6">
        <f>CHOOSE($D$111,C461,C462,C463,C464,C465,C466,C467,C468,C469,C470,C471,C472,C473,C474,C475,C476,C477,C478,C479,C480,C481,C482,C483,C484,C485,C486,C487,C488,C489)</f>
        <v>0</v>
      </c>
      <c r="O111" s="6">
        <f t="shared" si="8"/>
        <v>0</v>
      </c>
      <c r="BI111" s="6" t="s">
        <v>1639</v>
      </c>
      <c r="BJ111" s="6" t="s">
        <v>1585</v>
      </c>
    </row>
    <row r="112" spans="1:62" s="6" customFormat="1">
      <c r="A112" s="6" t="s">
        <v>747</v>
      </c>
      <c r="B112" s="6">
        <v>1</v>
      </c>
      <c r="C112" s="6" t="str">
        <f>CHOOSE($B$112,$G$491,$G$492,$G$493,$G$494,$G$495,$G$496,$G$497,$G$498,$G$499,$G$500,$G$501,$G$502,$G$503,$G$504,$G$505,$G$506,$G$507,$G$508,$G$509,$G$510,$G$511,$G$512,$G$513,$G$514,$G$515,$G$516,$G$517,$G$518,$G$519)</f>
        <v>←先にカタログのタイプを選択</v>
      </c>
      <c r="D112" s="6">
        <v>1</v>
      </c>
      <c r="E112" s="6" t="str">
        <f>CHOOSE($D$112,$B$491,$B$492,$B$493,$B$494,$B$495,$B$496,$B$497,$B$498,$B$499,$B$500,$B$501,$B$502,$B$503,$B$504,$B$505,$B$506,$B$507,$B$508,$B$509,$B$510,$B$511,$B$512,$B$513,$B$514,$B$515,$B$516,$B$517,$B$518,$B$519)</f>
        <v>選択</v>
      </c>
      <c r="F112" s="6">
        <f>CHOOSE($D$112,D491,D492,D493,D494,D495,D496,D497,D498,D499,D500,D501,D502,D503,D504,D505,D506,D507,D508,D509,D510,D511,D512,D513,D514,D515,D516,D517,D518,D519)</f>
        <v>0</v>
      </c>
      <c r="G112" s="96">
        <f>IF(D112&gt;1,IF(INPUT!J94=0,0,INPUT!J94),0)</f>
        <v>0</v>
      </c>
      <c r="H112" s="6" t="b">
        <v>0</v>
      </c>
      <c r="I112" s="6">
        <f t="shared" si="9"/>
        <v>94</v>
      </c>
      <c r="J112" s="6">
        <f t="shared" si="10"/>
        <v>0</v>
      </c>
      <c r="L112" s="6" t="str">
        <f>IF(AND(B112&gt;1,D112&gt;1),IF(G112=0,"●お届け先12",""),"")</f>
        <v/>
      </c>
      <c r="M112" s="6">
        <f>CHOOSE($D$112,C491,C492,C493,C494,C495,C496,C497,C498,C499,C500,C501,C502,C503,C504,C505,C506,C507,C508,C509,C510,C511,C512,C513,C514,C515,C516,C517,C518,C519)</f>
        <v>0</v>
      </c>
      <c r="O112" s="6">
        <f t="shared" si="8"/>
        <v>0</v>
      </c>
      <c r="BI112" s="6" t="s">
        <v>1640</v>
      </c>
      <c r="BJ112" s="6" t="s">
        <v>1584</v>
      </c>
    </row>
    <row r="113" spans="1:62" s="6" customFormat="1">
      <c r="A113" s="6" t="s">
        <v>657</v>
      </c>
      <c r="B113" s="6">
        <v>1</v>
      </c>
      <c r="C113" s="6" t="str">
        <f>CHOOSE($B$113,$G$521,$G$522,$G$523,$G$524,$G$525,$G$526,$G$527,$G$528,$G$529,$G$530,$G$531,$G$532,$G$533,$G$534,$G$535,$G$536,$G$537,$G$538,$G$539,$G$540,$G$541,$G$542,$G$543,$G$544,$G$545,$G$546,$G$547,$G$548,$G$549)</f>
        <v>←先にカタログのタイプを選択</v>
      </c>
      <c r="D113" s="6">
        <v>1</v>
      </c>
      <c r="E113" s="6" t="str">
        <f>CHOOSE($D$113,$B$521,$B$522,$B$523,$B$524,$B$525,$B$526,$B$527,$B$528,$B$529,$B$530,$B$531,$B$532,$B$533,$B$534,$B$535,$B$536,$B$537,$B$538,$B$539,$B$540,$B$541,$B$542,$B$543,$B$544,$B$545,$B$546,$B$547,$B$548,$B$549)</f>
        <v>選択</v>
      </c>
      <c r="F113" s="6">
        <f>CHOOSE($D$113,D521,D522,D523,D524,D525,D526,D527,D528,D529,D530,D531,D532,D533,D534,D535,D536,D537,D538,D539,D540,D541,D542,D543,D544,D545,D546,D547,D548,D549)</f>
        <v>0</v>
      </c>
      <c r="G113" s="96">
        <f>IF(D113&gt;1,IF(INPUT!J100=0,0,INPUT!J100),0)</f>
        <v>0</v>
      </c>
      <c r="H113" s="6" t="b">
        <v>0</v>
      </c>
      <c r="I113" s="6">
        <f t="shared" si="9"/>
        <v>100</v>
      </c>
      <c r="J113" s="6">
        <f t="shared" si="10"/>
        <v>0</v>
      </c>
      <c r="L113" s="6" t="str">
        <f>IF(AND(B113&gt;1,D113&gt;1),IF(G113=0,"●お届け先13",""),"")</f>
        <v/>
      </c>
      <c r="M113" s="6">
        <f>CHOOSE($D$113,C521,C522,C523,C524,C525,C526,C527,C528,C529,C530,C531,C532,C533,C534,C535,C536,C537,C538,C539,C540,C541,C542,C543,C544,C545,C546,C547,C548,C549)</f>
        <v>0</v>
      </c>
      <c r="O113" s="6">
        <f t="shared" si="8"/>
        <v>0</v>
      </c>
      <c r="BI113" s="6" t="s">
        <v>1641</v>
      </c>
      <c r="BJ113" s="6" t="s">
        <v>14</v>
      </c>
    </row>
    <row r="114" spans="1:62" s="6" customFormat="1">
      <c r="A114" s="6" t="s">
        <v>405</v>
      </c>
      <c r="B114" s="6">
        <v>1</v>
      </c>
      <c r="C114" s="6" t="str">
        <f>CHOOSE($B$114,$G$551,$G$552,$G$553,$G$554,$G$555,$G$556,$G$557,$G$558,$G$559,$G$560,$G$561,$G$562,$G$563,$G$564,$G$565,$G$566,$G$567,$G$568,$G$569,$G$570,$G$571,$G$572,$G$573,$G$574,$G$575,$G$576,$G$577,$G$578,$G$579)</f>
        <v>←先にカタログのタイプを選択</v>
      </c>
      <c r="D114" s="6">
        <v>1</v>
      </c>
      <c r="E114" s="6" t="str">
        <f>CHOOSE($D$114,$B$551,$B$552,$B$553,$B$554,$B$555,$B$556,$B$557,$B$558,$B$559,$B$560,$B$561,$B$562,$B$563,$B$564,$B$565,$B$566,$B$567,$B$568,$B$569,$B$570,$B$571,$B$572,$B$573,$B$574,$B$575,$B$576,$B$577,$B$578,$B$579)</f>
        <v>選択</v>
      </c>
      <c r="F114" s="6">
        <f>CHOOSE($D$114,D551,D552,D553,D554,D555,D556,D557,D558,D559,D560,D561,D562,D563,D564,D565,D566,D567,D568,D569,D570,D571,D572,D573,D574,D575,D576,D577,D578,D579)</f>
        <v>0</v>
      </c>
      <c r="G114" s="96">
        <f>IF(D114&gt;1,IF(INPUT!J106=0,0,INPUT!J106),0)</f>
        <v>0</v>
      </c>
      <c r="H114" s="6" t="b">
        <v>0</v>
      </c>
      <c r="I114" s="6">
        <f t="shared" si="9"/>
        <v>106</v>
      </c>
      <c r="J114" s="6">
        <f t="shared" si="10"/>
        <v>0</v>
      </c>
      <c r="L114" s="6" t="str">
        <f>IF(AND(B114&gt;1,D114&gt;1),IF(G114=0,"●お届け先14",""),"")</f>
        <v/>
      </c>
      <c r="M114" s="6">
        <f>CHOOSE($D$114,C551,C552,C553,C554,C555,C556,C557,C558,C559,C560,C561,C562,C563,C564,C565,C566,C567,C568,C569,C570,C571,C572,C573,C574,C575,C576,C577,C578,C579)</f>
        <v>0</v>
      </c>
      <c r="O114" s="6">
        <f t="shared" si="8"/>
        <v>0</v>
      </c>
      <c r="BI114" s="6" t="s">
        <v>1642</v>
      </c>
      <c r="BJ114" s="6" t="s">
        <v>161</v>
      </c>
    </row>
    <row r="115" spans="1:62" s="6" customFormat="1">
      <c r="A115" s="6" t="s">
        <v>420</v>
      </c>
      <c r="B115" s="6">
        <v>1</v>
      </c>
      <c r="C115" s="6" t="str">
        <f>CHOOSE($B$115,$G$581,$G$582,$G$583,$G$584,$G$585,$G$586,$G$587,$G$588,$G$589,$G$590,$G$591,$G$592,$G$593,$G$594,$G$595,$G$596,$G$597,$G$598,$G$599,$G$600,$G$601,$G$602,$G$603,$G$604,$G$605,$G$606,$G$607,$G$608,$G$609)</f>
        <v>←先にカタログのタイプを選択</v>
      </c>
      <c r="D115" s="6">
        <v>1</v>
      </c>
      <c r="E115" s="6" t="str">
        <f>CHOOSE($D$115,$B$581,$B$582,$B$583,$B$584,$B$585,$B$586,$B$587,$B$588,$B$589,$B$590,$B$591,$B$592,$B$593,$B$594,$B$595,$B$596,$B$597,$B$598,$B$599,$B$600,$B$601,$B$602,$B$603,$B$604,$B$605,$B$606,$B$607,$B$608,$B$609)</f>
        <v>選択</v>
      </c>
      <c r="F115" s="6">
        <f>CHOOSE($D$115,D581,D582,D583,D584,D585,D586,D587,D588,D589,D590,D591,D592,D593,D594,D595,D596,D597,D598,D599,D600,D601,D602,D603,D604,D605,D606,D607,D608,D609)</f>
        <v>0</v>
      </c>
      <c r="G115" s="96">
        <f>IF(D115&gt;1,IF(INPUT!J112=0,0,INPUT!J112),0)</f>
        <v>0</v>
      </c>
      <c r="H115" s="6" t="b">
        <v>0</v>
      </c>
      <c r="I115" s="6">
        <f t="shared" si="9"/>
        <v>112</v>
      </c>
      <c r="J115" s="6">
        <f t="shared" si="10"/>
        <v>0</v>
      </c>
      <c r="L115" s="6" t="str">
        <f>IF(AND(B115&gt;1,D115&gt;1),IF(G115=0,"●お届け先15",""),"")</f>
        <v/>
      </c>
      <c r="M115" s="6">
        <f>CHOOSE($D$115,C581,C582,C583,C584,C585,C586,C587,C588,C589,C590,C591,C592,C593,C594,C595,C596,C597,C598,C599,C600,C601,C602,C603,C604,C605,C606,C607,C608,C609)</f>
        <v>0</v>
      </c>
      <c r="O115" s="6">
        <f t="shared" si="8"/>
        <v>0</v>
      </c>
      <c r="BI115" s="6" t="s">
        <v>1643</v>
      </c>
      <c r="BJ115" s="6" t="s">
        <v>285</v>
      </c>
    </row>
    <row r="116" spans="1:62" s="6" customFormat="1">
      <c r="A116" s="6" t="s">
        <v>226</v>
      </c>
      <c r="B116" s="6">
        <v>1</v>
      </c>
      <c r="C116" s="6" t="str">
        <f>CHOOSE($B$116,$G$611,$G$612,$G$613,$G$614,$G$615,$G$616,$G$617,$G$618,$G$619,$G$620,$G$621,$G$622,$G$623,$G$624,$G$625,$G$626,$G$627,$G$628,$G$629,$G$630,$G$631,$G$632,$G$633,$G$634,$G$635,$G$636,$G$637,$G$638,$G$639)</f>
        <v>←先にカタログのタイプを選択</v>
      </c>
      <c r="D116" s="6">
        <v>1</v>
      </c>
      <c r="E116" s="6" t="str">
        <f>CHOOSE($D$116,$B$611,$B$612,$B$613,$B$614,$B$615,$B$616,$B$617,$B$618,$B$619,$B$620,$B$621,$B$622,$B$623,$B$624,$B$625,$B$626,$B$627,$B$628,$B$629,$B$630,$B$631,$B$632,$B$633,$B$634,$B$635,$B$636,$B$637,$B$638,$B$639)</f>
        <v>選択</v>
      </c>
      <c r="F116" s="6">
        <f>CHOOSE($D$116,D611,D612,D613,D614,D615,D616,D617,D618,D619,D620,D621,D622,D623,D624,D625,D626,D627,D628,D629,D630,D631,D632,D633,D634,D635,D636,D637,D638,D639)</f>
        <v>0</v>
      </c>
      <c r="G116" s="96">
        <f>IF(D116&gt;1,IF(INPUT!J118=0,0,INPUT!J118),0)</f>
        <v>0</v>
      </c>
      <c r="H116" s="6" t="b">
        <v>0</v>
      </c>
      <c r="I116" s="6">
        <f t="shared" si="9"/>
        <v>118</v>
      </c>
      <c r="J116" s="6">
        <f t="shared" si="10"/>
        <v>0</v>
      </c>
      <c r="L116" s="6" t="str">
        <f>IF(AND(B116&gt;1,D116&gt;1),IF(G116=0,"●お届け先16",""),"")</f>
        <v/>
      </c>
      <c r="M116" s="6">
        <f>CHOOSE($D$116,C611,C612,C613,C614,C615,C616,C617,C618,C619,C620,C621,C622,C623,C624,C625,C626,C627,C628,C629,C630,C631,C632,C633,C634,C635,C636,C637,C638,C639)</f>
        <v>0</v>
      </c>
      <c r="O116" s="6">
        <f t="shared" si="8"/>
        <v>0</v>
      </c>
      <c r="BI116" s="6" t="s">
        <v>1644</v>
      </c>
      <c r="BJ116" s="6" t="s">
        <v>104</v>
      </c>
    </row>
    <row r="117" spans="1:62" s="6" customFormat="1">
      <c r="A117" s="6" t="s">
        <v>614</v>
      </c>
      <c r="B117" s="6">
        <v>1</v>
      </c>
      <c r="C117" s="6" t="str">
        <f>CHOOSE($B$117,$G$641,$G$642,$G$643,$G$644,$G$645,$G$646,$G$647,$G$648,$G$649,$G$650,$G$651,$G$652,$G$653,$G$654,$G$655,$G$656,$G$657,$G$658,$G$659,$G$660,$G$661,$G$662,$G$663,$G$664,$G$665,$G$666,$G$667,$G$668,$G$669)</f>
        <v>←先にカタログのタイプを選択</v>
      </c>
      <c r="D117" s="6">
        <v>1</v>
      </c>
      <c r="E117" s="6" t="str">
        <f>CHOOSE($D$117,$B$641,$B$642,$B$643,$B$644,$B$645,$B$646,$B$647,$B$648,$B$649,$B$650,$B$651,$B$652,$B$653,$B$654,$B$655,$B$656,$B$657,$B$658,$B$659,$B$660,$B$661,$B$662,$B$663,$B$664,$B$665,$B$666,$B$667,$B$668,$B$669)</f>
        <v>選択</v>
      </c>
      <c r="F117" s="6">
        <f>CHOOSE($D$117,D641,D642,D643,D644,D645,D646,D647,D648,D649,D650,D651,D652,D653,D654,D655,D656,D657,D658,D659,D660,D661,D662,D663,D664,D665,D666,D667,D668,D669)</f>
        <v>0</v>
      </c>
      <c r="G117" s="96">
        <f>IF(D117&gt;1,IF(INPUT!J124=0,0,INPUT!J124),0)</f>
        <v>0</v>
      </c>
      <c r="H117" s="6" t="b">
        <v>0</v>
      </c>
      <c r="I117" s="6">
        <f t="shared" si="9"/>
        <v>124</v>
      </c>
      <c r="J117" s="6">
        <f t="shared" si="10"/>
        <v>0</v>
      </c>
      <c r="L117" s="6" t="str">
        <f>IF(AND(B117&gt;1,D117&gt;1),IF(G117=0,"●お届け先17",""),"")</f>
        <v/>
      </c>
      <c r="M117" s="6">
        <f>CHOOSE($D$117,C641,C642,C643,C644,C645,C646,C647,C648,C649,C650,C651,C652,C653,C654,C655,C656,C657,C658,C659,C660,C661,C662,C663,C664,C665,C666,C667,C668,C669)</f>
        <v>0</v>
      </c>
      <c r="O117" s="6">
        <f t="shared" si="8"/>
        <v>0</v>
      </c>
      <c r="BI117" s="6" t="s">
        <v>80</v>
      </c>
    </row>
    <row r="118" spans="1:62" s="6" customFormat="1">
      <c r="A118" s="6" t="s">
        <v>600</v>
      </c>
      <c r="B118" s="6">
        <v>1</v>
      </c>
      <c r="C118" s="6" t="str">
        <f>CHOOSE($B$118,$G$671,$G$672,$G$673,$G$674,$G$675,$G$676,$G$677,$G$678,$G$679,$G$680,$G$681,$G$682,$G$683,$G$684,$G$685,$G$686,$G$687,$G$688,$G$689,$G$690,$G$691,$G$692,$G$693,$G$694,$G$695,$G$696,$G$697,$G$698,$G$699)</f>
        <v>←先にカタログのタイプを選択</v>
      </c>
      <c r="D118" s="6">
        <v>1</v>
      </c>
      <c r="E118" s="6" t="str">
        <f>CHOOSE($D$118,$B$671,$B$672,$B$673,$B$674,$B$675,$B$676,$B$677,$B$678,$B$679,$B$680,$B$681,$B$682,$B$683,$B$684,$B$685,$B$686,$B$687,$B$688,$B$689,$B$690,$B$691,$B$692,$B$693,$B$694,$B$695,$B$696,$B$697,$B$698,$B$699)</f>
        <v>選択</v>
      </c>
      <c r="F118" s="6">
        <f>CHOOSE($D$118,D671,D672,D673,D674,D675,D676,D677,D678,D679,D680,D681,D682,D683,D684,D685,D686,D687,D688,D689,D690,D691,D692,D693,D694,D695,D696,D697,D698,D699)</f>
        <v>0</v>
      </c>
      <c r="G118" s="96">
        <f>IF(D118&gt;1,IF(INPUT!J130=0,0,INPUT!J130),0)</f>
        <v>0</v>
      </c>
      <c r="H118" s="6" t="b">
        <v>0</v>
      </c>
      <c r="I118" s="6">
        <f t="shared" si="9"/>
        <v>130</v>
      </c>
      <c r="J118" s="6">
        <f t="shared" si="10"/>
        <v>0</v>
      </c>
      <c r="L118" s="6" t="str">
        <f>IF(AND(B118&gt;1,D118&gt;1),IF(G118=0,"●お届け先18",""),"")</f>
        <v/>
      </c>
      <c r="M118" s="6">
        <f>CHOOSE($D$118,C671,C672,C673,C674,C675,C676,C677,C678,C679,C680,C681,C682,C683,C684,C685,C686,C687,C688,C689,C690,C691,C692,C693,C694,C695,C696,C697,C698,C699)</f>
        <v>0</v>
      </c>
      <c r="O118" s="6">
        <f t="shared" si="8"/>
        <v>0</v>
      </c>
      <c r="BI118" s="6" t="s">
        <v>80</v>
      </c>
    </row>
    <row r="119" spans="1:62" s="6" customFormat="1">
      <c r="A119" s="6" t="s">
        <v>63</v>
      </c>
      <c r="B119" s="6">
        <v>1</v>
      </c>
      <c r="C119" s="6" t="str">
        <f>CHOOSE($B$119,$G$701,$G$702,$G$703,$G$704,$G$705,$G$706,$G$707,$G$708,$G$709,$G$710,$G$711,$G$712,$G$713,$G$714,$G$715,$G$716,$G$717,$G$718,$G$719,$G$720,$G$721,$G$722,$G$723,$G$724,$G$725,$G$726,$G$727,$G$728,$G$729)</f>
        <v>←先にカタログのタイプを選択</v>
      </c>
      <c r="D119" s="6">
        <v>1</v>
      </c>
      <c r="E119" s="6" t="str">
        <f>CHOOSE($D$119,$B$701,$B$702,$B$703,$B$704,$B$705,$B$706,$B$707,$B$708,$B$709,$B$710,$B$711,$B$712,$B$713,$B$714,$B$715,$B$716,$B$717,$B$718,$B$719,$B$720,$B$721,$B$722,$B$723,$B$724,$B$725,$B$726,$B$727,$B$728,$B$729)</f>
        <v>選択</v>
      </c>
      <c r="F119" s="6">
        <f>CHOOSE($D$119,D701,D702,D703,D704,D705,D706,D707,D708,D709,D710,D711,D712,D713,D714,D715,D716,D717,D718,D719,D720,D721,D722,D723,D724,D725,D726,D727,D728,D729)</f>
        <v>0</v>
      </c>
      <c r="G119" s="96">
        <f>IF(D119&gt;1,IF(INPUT!J136=0,0,INPUT!J136),0)</f>
        <v>0</v>
      </c>
      <c r="H119" s="6" t="b">
        <v>0</v>
      </c>
      <c r="I119" s="6">
        <f t="shared" si="9"/>
        <v>136</v>
      </c>
      <c r="J119" s="6">
        <f t="shared" si="10"/>
        <v>0</v>
      </c>
      <c r="L119" s="6" t="str">
        <f>IF(AND(B119&gt;1,D119&gt;1),IF(G119=0,"●お届け先19",""),"")</f>
        <v/>
      </c>
      <c r="M119" s="6">
        <f>CHOOSE($D$119,C701,C702,C703,C704,C705,C706,C707,C708,C709,C710,C711,C712,C713,C714,C715,C716,C717,C718,C719,C720,C721,C722,C723,C724,C725,C726,C727,C728,C729)</f>
        <v>0</v>
      </c>
      <c r="O119" s="6">
        <f t="shared" si="8"/>
        <v>0</v>
      </c>
      <c r="BI119" s="6" t="s">
        <v>80</v>
      </c>
    </row>
    <row r="120" spans="1:62" s="6" customFormat="1">
      <c r="A120" s="6" t="s">
        <v>698</v>
      </c>
      <c r="B120" s="6">
        <v>1</v>
      </c>
      <c r="C120" s="6" t="str">
        <f>CHOOSE($B$120,$G$731,$G$732,$G$733,$G$734,$G$735,$G$736,$G$737,$G$738,$G$739,$G$740,$G$741,$G$742,$G$743,$G$744,$G$745,$G$746,$G$747,$G$748,$G$749,$G$750,$G$751,$G$752,$G$753,$G$754,$G$755,$G$756,$G$757,$G$758,$G$759)</f>
        <v>←先にカタログのタイプを選択</v>
      </c>
      <c r="D120" s="6">
        <v>1</v>
      </c>
      <c r="E120" s="6" t="str">
        <f>CHOOSE($D$120,$B$731,$B$732,$B$733,$B$734,$B$735,$B$736,$B$737,$B$738,$B$739,$B$740,$B$741,$B$742,$B$743,$B$744,$B$745,$B$746,$B$747,$B$748,$B$749,$B$750,$B$751,$B$752,$B$753,$B$754,$B$755,$B$756,$B$757,$B$758,$B$759)</f>
        <v>選択</v>
      </c>
      <c r="F120" s="6">
        <f>CHOOSE($D$120,D731,D732,D733,D734,D735,D736,D737,D738,D739,D740,D741,D742,D743,D744,D745,D746,D747,D748,D749,D750,D751,D752,D753,D754,D755,D756,D757,D758,D759)</f>
        <v>0</v>
      </c>
      <c r="G120" s="96">
        <f>IF(D120&gt;1,IF(INPUT!J142=0,0,INPUT!J142),0)</f>
        <v>0</v>
      </c>
      <c r="H120" s="6" t="b">
        <v>0</v>
      </c>
      <c r="I120" s="6">
        <f t="shared" si="9"/>
        <v>142</v>
      </c>
      <c r="J120" s="6">
        <f t="shared" si="10"/>
        <v>0</v>
      </c>
      <c r="L120" s="6" t="str">
        <f>IF(AND(B120&gt;1,D120&gt;1),IF(G120=0,"●お届け先20",""),"")</f>
        <v/>
      </c>
      <c r="M120" s="6">
        <f>CHOOSE($D$120,C731,C732,C733,C734,C735,C736,C737,C738,C739,C740,C741,C742,C743,C744,C745,C746,C747,C748,C749,C750,C751,C752,C753,C754,C755,C756,C757,C758,C759)</f>
        <v>0</v>
      </c>
      <c r="O120" s="6">
        <f t="shared" si="8"/>
        <v>0</v>
      </c>
      <c r="BI120" s="6" t="s">
        <v>80</v>
      </c>
    </row>
    <row r="121" spans="1:62" s="6" customFormat="1">
      <c r="A121" s="6" t="s">
        <v>580</v>
      </c>
      <c r="B121" s="6">
        <v>1</v>
      </c>
      <c r="C121" s="6" t="str">
        <f>CHOOSE($B$121,$G$761,$G$762,$G$763,$G$764,$G$765,$G$766,$G$767,$G$768,$G$769,$G$770,$G$771,$G$772,$G$773,$G$774,$G$775,$G$776,$G$777,$G$778,$G$779,$G$780,$G$781,$G$782,$G$783,$G$784,$G$785,$G$786,$G$787,$G$788,$G$789)</f>
        <v>←先にカタログのタイプを選択</v>
      </c>
      <c r="D121" s="6">
        <v>1</v>
      </c>
      <c r="E121" s="6" t="str">
        <f>CHOOSE($D$121,$B$761,$B$762,$B$763,$B$764,$B$765,$B$766,$B$767,$B$768,$B$769,$B$770,$B$771,$B$772,$B$773,$B$774,$B$775,$B$776,$B$777,$B$778,$B$779,$B$780,$B$781,$B$782,$B$783,$B$784,$B$785,$B$786,$B$787,$B$788,$B$789)</f>
        <v>選択</v>
      </c>
      <c r="F121" s="6">
        <f>CHOOSE($D$121,D761,D762,D763,D764,D765,D766,D767,D768,D769,D770,D771,D772,D773,D774,D775,D776,D777,D778,D779,D780,D781,D782,D783,D784,D785,D786,D787,D788,D789)</f>
        <v>0</v>
      </c>
      <c r="G121" s="96">
        <f>IF(D121&gt;1,IF(INPUT!J148=0,0,INPUT!J148),0)</f>
        <v>0</v>
      </c>
      <c r="H121" s="6" t="b">
        <v>0</v>
      </c>
      <c r="I121" s="6">
        <f t="shared" si="9"/>
        <v>148</v>
      </c>
      <c r="J121" s="6">
        <f t="shared" si="10"/>
        <v>0</v>
      </c>
      <c r="L121" s="6" t="str">
        <f>IF(AND(B121&gt;1,D121&gt;1),IF(G121=0,"●お届け先21",""),"")</f>
        <v/>
      </c>
      <c r="M121" s="6">
        <f>CHOOSE($D$121,C761,C762,C763,C764,C765,C766,C767,C768,C769,C770,C771,C772,C773,C774,C775,C776,C777,C778,C779,C780,C781,C782,C783,C784,C785,C786,C787,C788,C789)</f>
        <v>0</v>
      </c>
      <c r="O121" s="6">
        <f t="shared" si="8"/>
        <v>0</v>
      </c>
      <c r="BI121" s="6" t="s">
        <v>80</v>
      </c>
    </row>
    <row r="122" spans="1:62" s="6" customFormat="1">
      <c r="A122" s="6" t="s">
        <v>264</v>
      </c>
      <c r="B122" s="6">
        <v>1</v>
      </c>
      <c r="C122" s="6" t="str">
        <f>CHOOSE($B$122,$G$791,$G$792,$G$793,$G$794,$G$795,$G$796,$G$797,$G$798,$G$799,$G$800,$G$801,$G$802,$G$803,$G$804,$G$805,$G$806,$G$807,$G$808,$G$809,$G$810,$G$811,$G$812,$G$813,$G$814,$G$815,$G$816,$G$817,$G$818,$G$819)</f>
        <v>←先にカタログのタイプを選択</v>
      </c>
      <c r="D122" s="6">
        <v>1</v>
      </c>
      <c r="E122" s="6" t="str">
        <f>CHOOSE($D$122,$B$791,$B$792,$B$793,$B$794,$B$795,$B$796,$B$797,$B$798,$B$799,$B$800,$B$801,$B$802,$B$803,$B$804,$B$805,$B$806,$B$807,$B$808,$B$809,$B$810,$B$811,$B$812,$B$813,$B$814,$B$815,$B$816,$B$817,$B$818,$B$819)</f>
        <v>選択</v>
      </c>
      <c r="F122" s="6">
        <f>CHOOSE($D$122,D791,D792,D793,D794,D795,D796,D797,D798,D799,D800,D801,D802,D803,D804,D805,D806,D807,D808,D809,D810,D811,D812,D813,D814,D815,D816,D817,D818,D819)</f>
        <v>0</v>
      </c>
      <c r="G122" s="96">
        <f>IF(D122&gt;1,IF(INPUT!J154=0,0,INPUT!J154),0)</f>
        <v>0</v>
      </c>
      <c r="H122" s="6" t="b">
        <v>0</v>
      </c>
      <c r="I122" s="6">
        <f t="shared" si="9"/>
        <v>154</v>
      </c>
      <c r="J122" s="6">
        <f t="shared" si="10"/>
        <v>0</v>
      </c>
      <c r="L122" s="6" t="str">
        <f>IF(AND(B122&gt;1,D122&gt;1),IF(G122=0,"●お届け先22",""),"")</f>
        <v/>
      </c>
      <c r="M122" s="6">
        <f>CHOOSE($D$122,C791,C792,C793,C794,C795,C796,C797,C798,C799,C800,C801,C802,C803,C804,C805,C806,C807,C808,C809,C810,C811,C812,C813,C814,C815,C816,C817,C818,C819)</f>
        <v>0</v>
      </c>
      <c r="O122" s="6">
        <f t="shared" si="8"/>
        <v>0</v>
      </c>
      <c r="BI122" s="6" t="s">
        <v>80</v>
      </c>
    </row>
    <row r="123" spans="1:62" s="6" customFormat="1">
      <c r="A123" s="6" t="s">
        <v>488</v>
      </c>
      <c r="B123" s="6">
        <v>1</v>
      </c>
      <c r="C123" s="6" t="str">
        <f>CHOOSE($B$123,$G$821,$G$822,$G$823,$G$824,$G$825,$G$826,$G$827,$G$828,$G$829,$G$830,$G$831,$G$832,$G$833,$G$834,$G$835,$G$836,$G$837,$G$838,$G$839,$G$840,$G$841,$G$842,$G$843,$G$844,$G$845,$G$846,$G$847,$G$848,$G$849)</f>
        <v>←先にカタログのタイプを選択</v>
      </c>
      <c r="D123" s="6">
        <v>1</v>
      </c>
      <c r="E123" s="6" t="str">
        <f>CHOOSE($D$123,$B$821,$B$822,$B$823,$B$824,$B$825,$B$826,$B$827,$B$828,$B$829,$B$830,$B$831,$B$832,$B$833,$B$834,$B$835,$B$836,$B$837,$B$838,$B$839,$B$840,$B$841,$B$842,$B$843,$B$844,$B$845,$B$846,$B$847,$B$848,$B$849)</f>
        <v>選択</v>
      </c>
      <c r="F123" s="6">
        <f>CHOOSE($D$123,D821,D822,D823,D824,D825,D826,D827,D828,D829,D830,D831,D832,D833,D834,D835,D836,D837,D838,D839,D840,D841,D842,D843,D844,D845,D846,D847,D848,D849)</f>
        <v>0</v>
      </c>
      <c r="G123" s="96">
        <f>IF(D123&gt;1,IF(INPUT!J160=0,0,INPUT!J160),0)</f>
        <v>0</v>
      </c>
      <c r="H123" s="6" t="b">
        <v>0</v>
      </c>
      <c r="I123" s="6">
        <f t="shared" si="9"/>
        <v>160</v>
      </c>
      <c r="J123" s="6">
        <f t="shared" si="10"/>
        <v>0</v>
      </c>
      <c r="L123" s="6" t="str">
        <f>IF(AND(B123&gt;1,D123&gt;1),IF(G123=0,"●お届け先23",""),"")</f>
        <v/>
      </c>
      <c r="M123" s="6">
        <f>CHOOSE($D$123,C821,C822,C823,C824,C825,C826,C827,C828,C829,C830,C831,C832,C833,C834,C835,C836,C837,C838,C839,C840,C841,C842,C843,C844,C845,C846,C847,C848,C849)</f>
        <v>0</v>
      </c>
      <c r="O123" s="6">
        <f t="shared" si="8"/>
        <v>0</v>
      </c>
      <c r="BI123" s="6" t="s">
        <v>80</v>
      </c>
    </row>
    <row r="124" spans="1:62" s="6" customFormat="1">
      <c r="A124" s="6" t="s">
        <v>426</v>
      </c>
      <c r="B124" s="6">
        <v>1</v>
      </c>
      <c r="C124" s="6" t="str">
        <f>CHOOSE($B$124,$G$851,$G$852,$G$853,$G$854,$G$855,$G$856,$G$857,$G$858,$G$859,$G$860,$G$861,$G$862,$G$863,$G$864,$G$865,$G$866,$G$867,$G$868,$G$869,$G$870,$G$871,$G$872,$G$873,$G$874,$G$875,$G$876,$G$877,$G$878,$G$879)</f>
        <v>←先にカタログのタイプを選択</v>
      </c>
      <c r="D124" s="6">
        <v>1</v>
      </c>
      <c r="E124" s="6" t="str">
        <f>CHOOSE($D$124,$B$851,$B$852,$B$853,$B$854,$B$855,$B$856,$B$857,$B$858,$B$859,$B$860,$B$861,$B$862,$B$863,$B$864,$B$865,$B$866,$B$867,$B$868,$B$869,$B$870,$B$871,$B$872,$B$873,$B$874,$B$875,$B$876,$B$877,$B$878,$B$879)</f>
        <v>選択</v>
      </c>
      <c r="F124" s="6">
        <f>CHOOSE($D$124,D851,D852,D853,D854,D855,D856,D857,D858,D859,D860,D861,D862,D863,D864,D865,D866,D867,D868,D869,D870,D871,D872,D873,D874,D875,D876,D877,D878,D879)</f>
        <v>0</v>
      </c>
      <c r="G124" s="96">
        <f>IF(D124&gt;1,IF(INPUT!J166=0,0,INPUT!J166),0)</f>
        <v>0</v>
      </c>
      <c r="H124" s="6" t="b">
        <v>0</v>
      </c>
      <c r="I124" s="6">
        <f t="shared" si="9"/>
        <v>166</v>
      </c>
      <c r="J124" s="6">
        <f t="shared" si="10"/>
        <v>0</v>
      </c>
      <c r="L124" s="6" t="str">
        <f>IF(AND(B124&gt;1,D124&gt;1),IF(G124=0,"●お届け先24",""),"")</f>
        <v/>
      </c>
      <c r="M124" s="6">
        <f>CHOOSE($D$124,C851,C852,C853,C854,C855,C856,C857,C858,C859,C860,C861,C862,C863,C864,C865,C866,C867,C868,C869,C870,C871,C872,C873,C874,C875,C876,C877,C878,C879)</f>
        <v>0</v>
      </c>
      <c r="O124" s="6">
        <f t="shared" si="8"/>
        <v>0</v>
      </c>
      <c r="BI124" s="6" t="s">
        <v>80</v>
      </c>
    </row>
    <row r="125" spans="1:62" s="6" customFormat="1">
      <c r="A125" s="6" t="s">
        <v>390</v>
      </c>
      <c r="B125" s="6">
        <v>1</v>
      </c>
      <c r="C125" s="6" t="str">
        <f>CHOOSE($B$125,$G$881,$G$882,$G$883,$G$884,$G$885,$G$886,$G$887,$G$888,$G$889,$G$890,$G$891,$G$892,$G$893,$G$894,$G$895,$G$896,$G$897,$G$898,$G$899,$G$900,$G$901,$G$902,$G$903,$G$904,$G$905,$G$906,$G$907,$G$908,$G$909)</f>
        <v>←先にカタログのタイプを選択</v>
      </c>
      <c r="D125" s="6">
        <v>1</v>
      </c>
      <c r="E125" s="6" t="str">
        <f>CHOOSE($D$125,$B$881,$B$882,$B$883,$B$884,$B$885,$B$886,$B$887,$B$888,$B$889,$B$890,$B$891,$B$892,$B$893,$B$894,$B$895,$B$896,$B$897,$B$898,$B$899,$B$900,$B$901,$B$902,$B$903,$B$904,$B$905,$B$906,$B$907,$B$908,$B$909)</f>
        <v>選択</v>
      </c>
      <c r="F125" s="6">
        <f>CHOOSE($D$125,D881,D882,D883,D884,D885,D886,D887,D888,D889,D890,D891,D892,D893,D894,D895,D896,D897,D898,D899,D900,D901,D902,D903,D904,D905,D906,D907,D908,D909)</f>
        <v>0</v>
      </c>
      <c r="G125" s="96">
        <f>IF(D125&gt;1,IF(INPUT!J172=0,0,INPUT!J172),0)</f>
        <v>0</v>
      </c>
      <c r="H125" s="6" t="b">
        <v>0</v>
      </c>
      <c r="I125" s="6">
        <f t="shared" si="9"/>
        <v>172</v>
      </c>
      <c r="J125" s="6">
        <f t="shared" si="10"/>
        <v>0</v>
      </c>
      <c r="L125" s="6" t="str">
        <f>IF(AND(B125&gt;1,D125&gt;1),IF(G125=0,"●お届け先25",""),"")</f>
        <v/>
      </c>
      <c r="M125" s="6">
        <f>CHOOSE($D$125,C881,C882,C883,C884,C885,C886,C887,C888,C889,C890,C891,C892,C893,C894,C895,C896,C897,C898,C899,C900,C901,C902,C903,C904,C905,C906,C907,C908,C909)</f>
        <v>0</v>
      </c>
      <c r="O125" s="6">
        <f t="shared" si="8"/>
        <v>0</v>
      </c>
      <c r="BI125" s="6" t="s">
        <v>80</v>
      </c>
    </row>
    <row r="126" spans="1:62" s="6" customFormat="1">
      <c r="A126" s="6" t="s">
        <v>310</v>
      </c>
      <c r="B126" s="6">
        <v>1</v>
      </c>
      <c r="C126" s="6" t="str">
        <f>CHOOSE($B$126,$G$911,$G$912,$G$913,$G$914,$G$915,$G$916,$G$917,$G$918,$G$919,$G$920,$G$921,$G$922,$G$923,$G$924,$G$925,$G$926,$G$927,$G$928,$G$929,$G$930,$G$931,$G$932,$G$933,$G$934,$G$935,$G$936,$G$937,$G$938,$G$939)</f>
        <v>←先にカタログのタイプを選択</v>
      </c>
      <c r="D126" s="6">
        <v>1</v>
      </c>
      <c r="E126" s="6" t="str">
        <f>CHOOSE($D$126,$B$911,$B$912,$B$913,$B$914,$B$915,$B$916,$B$917,$B$918,$B$919,$B$920,$B$921,$B$922,$B$923,$B$924,$B$925,$B$926,$B$927,$B$928,$B$929,$B$930,$B$931,$B$932,$B$933,$B$934,$B$935,$B$936,$B$937,$B$938,$B$939)</f>
        <v>選択</v>
      </c>
      <c r="F126" s="6">
        <f>CHOOSE($D$126,D911,D912,D913,D914,D915,D916,D917,D918,D919,D920,D921,D922,D923,D924,D925,D926,D927,D928,D929,D930,D931,D932,D933,D934,D935,D936,D937,D938,D939)</f>
        <v>0</v>
      </c>
      <c r="G126" s="96">
        <f>IF(D126&gt;1,IF(INPUT!J178=0,0,INPUT!J178),0)</f>
        <v>0</v>
      </c>
      <c r="H126" s="6" t="b">
        <v>0</v>
      </c>
      <c r="I126" s="6">
        <f t="shared" si="9"/>
        <v>178</v>
      </c>
      <c r="J126" s="6">
        <f t="shared" si="10"/>
        <v>0</v>
      </c>
      <c r="L126" s="6" t="str">
        <f>IF(AND(B126&gt;1,D126&gt;1),IF(G126=0,"●お届け先26",""),"")</f>
        <v/>
      </c>
      <c r="M126" s="6">
        <f>CHOOSE($D$126,C911,C912,C913,C914,C915,C916,C917,C918,C919,C920,C921,C922,C923,C924,C925,C926,C927,C928,C929,C930,C931,C932,C933,C934,C935,C936,C937,C938,C939)</f>
        <v>0</v>
      </c>
      <c r="O126" s="6">
        <f t="shared" si="8"/>
        <v>0</v>
      </c>
      <c r="BI126" s="6" t="s">
        <v>80</v>
      </c>
    </row>
    <row r="127" spans="1:62" s="6" customFormat="1">
      <c r="A127" s="6" t="s">
        <v>636</v>
      </c>
      <c r="B127" s="6">
        <v>1</v>
      </c>
      <c r="C127" s="6" t="str">
        <f>CHOOSE($B$127,$G$941,$G$942,$G$943,$G$944,$G$945,$G$946,$G$947,$G$948,$G$949,$G$950,$G$951,$G$952,$G$953,$G$954,$G$955,$G$956,$G$957,$G$958,$G$959,$G$960,$G$961,$G$962,$G$963,$G$964,$G$965,$G$966,$G$967,$G$968,$G$969)</f>
        <v>←先にカタログのタイプを選択</v>
      </c>
      <c r="D127" s="6">
        <v>1</v>
      </c>
      <c r="E127" s="6" t="str">
        <f>CHOOSE($D$127,$B$941,$B$942,$B$943,$B$944,$B$945,$B$946,$B$947,$B$948,$B$949,$B$950,$B$951,$B$952,$B$953,$B$954,$B$955,$B$956,$B$957,$B$958,$B$959,$B$960,$B$961,$B$962,$B$963,$B$964,$B$965,$B$966,$B$967,$B$968,$B$969)</f>
        <v>選択</v>
      </c>
      <c r="F127" s="6">
        <f>CHOOSE($D$127,D941,D942,D943,D944,D945,D946,D947,D948,D949,D950,D951,D952,D953,D954,D955,D956,D957,D958,D959,D960,D961,D962,D963,D964,D965,D966,D967,D968,D969)</f>
        <v>0</v>
      </c>
      <c r="G127" s="96">
        <f>IF(D127&gt;1,IF(INPUT!J184=0,0,INPUT!J184),0)</f>
        <v>0</v>
      </c>
      <c r="H127" s="6" t="b">
        <v>0</v>
      </c>
      <c r="I127" s="6">
        <f t="shared" si="9"/>
        <v>184</v>
      </c>
      <c r="J127" s="6">
        <f t="shared" si="10"/>
        <v>0</v>
      </c>
      <c r="L127" s="6" t="str">
        <f>IF(AND(B127&gt;1,D127&gt;1),IF(G127=0,"●お届け先27",""),"")</f>
        <v/>
      </c>
      <c r="M127" s="6">
        <f>CHOOSE($D$127,C941,C942,C943,C944,C945,C946,C947,C948,C949,C950,C951,C952,C953,C954,C955,C956,C957,C958,C959,C960,C961,C962,C963,C964,C965,C966,C967,C968,C969)</f>
        <v>0</v>
      </c>
      <c r="O127" s="6">
        <f t="shared" si="8"/>
        <v>0</v>
      </c>
      <c r="BI127" s="6" t="s">
        <v>80</v>
      </c>
    </row>
    <row r="128" spans="1:62" s="6" customFormat="1">
      <c r="A128" s="6" t="s">
        <v>292</v>
      </c>
      <c r="B128" s="6">
        <v>1</v>
      </c>
      <c r="C128" s="6" t="str">
        <f>CHOOSE($B$128,$G$971,$G$972,$G$973,$G$974,$G$975,$G$976,$G$977,$G$978,$G$979,$G$980,$G$981,$G$982,$G$983,$G$984,$G$985,$G$986,$G$987,$G$988,$G$989,$G$990,$G$991,$G$992,$G$993,$G$994,$G$995,$G$996,$G$997,$G$998,$G$999)</f>
        <v>←先にカタログのタイプを選択</v>
      </c>
      <c r="D128" s="6">
        <v>1</v>
      </c>
      <c r="E128" s="6" t="str">
        <f>CHOOSE($D$128,$B$971,$B$972,$B$973,$B$974,$B$975,$B$976,$B$977,$B$978,$B$979,$B$980,$B$981,$B$982,$B$983,$B$984,$B$985,$B$986,$B$987,$B$988,$B$989,$B$990,$B$991,$B$992,$B$993,$B$994,$B$995,$B$996,$B$997,$B$998,$B$999)</f>
        <v>選択</v>
      </c>
      <c r="F128" s="6">
        <f>CHOOSE($D$128,D971,D972,D973,D974,D975,D976,D977,D978,D979,D980,D981,D982,D983,D984,D985,D986,D987,D988,D989,D990,D991,D992,D993,D994,D995,D996,D997,D998,D999)</f>
        <v>0</v>
      </c>
      <c r="G128" s="96">
        <f>IF(D128&gt;1,IF(INPUT!J190=0,0,INPUT!J190),0)</f>
        <v>0</v>
      </c>
      <c r="H128" s="6" t="b">
        <v>0</v>
      </c>
      <c r="I128" s="6">
        <f t="shared" si="9"/>
        <v>190</v>
      </c>
      <c r="J128" s="6">
        <f t="shared" si="10"/>
        <v>0</v>
      </c>
      <c r="L128" s="6" t="str">
        <f>IF(AND(B128&gt;1,D128&gt;1),IF(G128=0,"●お届け先28",""),"")</f>
        <v/>
      </c>
      <c r="M128" s="6">
        <f>CHOOSE($D$128,C971,C972,C973,C974,C975,C976,C977,C978,C979,C980,C981,C982,C983,C984,C985,C986,C987,C988,C989,C990,C991,C992,C993,C994,C995,C996,C997,C998,C999)</f>
        <v>0</v>
      </c>
      <c r="O128" s="6">
        <f t="shared" si="8"/>
        <v>0</v>
      </c>
      <c r="BI128" s="6" t="s">
        <v>80</v>
      </c>
    </row>
    <row r="129" spans="1:61" s="6" customFormat="1">
      <c r="A129" s="6" t="s">
        <v>545</v>
      </c>
      <c r="B129" s="6">
        <v>1</v>
      </c>
      <c r="C129" s="6" t="str">
        <f>CHOOSE($B$129,$G$1001,$G$1002,$G$1003,$G$1004,$G$1005,$G$1006,$G$1007,$G$1008,$G$1009,$G$1010,$G$1011,$G$1012,$G$1013,$G$1014,$G$1015,$G$1016,$G$1017,$G$1018,$G$1019,$G$1020,$G$1021,$G$1022,$G$1023,$G$1024,$G$1025,$G$1026,$G$1027,$G$1028,$G$1029)</f>
        <v>←先にカタログのタイプを選択</v>
      </c>
      <c r="D129" s="6">
        <v>1</v>
      </c>
      <c r="E129" s="6" t="str">
        <f>CHOOSE($D$129,$B$1001,$B$1002,$B$1003,$B$1004,$B$1005,$B$1006,$B$1007,$B$1008,$B$1009,$B$1010,$B$1011,$B$1012,$B$1013,$B$1014,$B$1015,$B$1016,$B$1017,$B$1018,$B$1019,$B$1020,$B$1021,$B$1022,$B$1023,$B$1024,$B$1025,$B$1026,$B$1027,$B$1028,$B$1029)</f>
        <v>選択</v>
      </c>
      <c r="F129" s="6">
        <f>CHOOSE($D$129,D1001,D1002,D1003,D1004,D1005,D1006,D1007,D1008,D1009,D1010,D1011,D1012,D1013,D1014,D1015,D1016,D1017,D1018,D1019,D1020,D1021,D1022,D1023,D1024,D1025,D1026,D1027,D1028,D1029)</f>
        <v>0</v>
      </c>
      <c r="G129" s="96">
        <f>IF(D129&gt;1,IF(INPUT!J196=0,0,INPUT!J196),0)</f>
        <v>0</v>
      </c>
      <c r="H129" s="6" t="b">
        <v>0</v>
      </c>
      <c r="I129" s="6">
        <f t="shared" si="9"/>
        <v>196</v>
      </c>
      <c r="J129" s="6">
        <f t="shared" si="10"/>
        <v>0</v>
      </c>
      <c r="L129" s="6" t="str">
        <f>IF(AND(B129&gt;1,D129&gt;1),IF(G129=0,"●お届け先29",""),"")</f>
        <v/>
      </c>
      <c r="M129" s="6">
        <f>CHOOSE($D$129,C1001,C1002,C1003,C1004,C1005,C1006,C1007,C1008,C1009,C1010,C1011,C1012,C1013,C1014,C1015,C1016,C1017,C1018,C1019,C1020,C1021,C1022,C1023,C1024,C1025,C1026,C1027,C1028,C1029)</f>
        <v>0</v>
      </c>
      <c r="O129" s="6">
        <f t="shared" si="8"/>
        <v>0</v>
      </c>
      <c r="BI129" s="6" t="s">
        <v>80</v>
      </c>
    </row>
    <row r="130" spans="1:61" s="6" customFormat="1">
      <c r="A130" s="6" t="s">
        <v>441</v>
      </c>
      <c r="B130" s="6">
        <v>1</v>
      </c>
      <c r="C130" s="6" t="str">
        <f>CHOOSE($B$130,$G$1031,$G$1032,$G$1033,$G$1034,$G$1035,$G$1036,$G$1037,$G$1038,$G$1039,$G$1040,$G$1041,$G$1042,$G$1043,$G$1044,$G$1045,$G$1046,$G$1047,$G$1048,$G$1049,$G$1050,$G$1051,$G$1052,$G$1053,$G$1054,$G$1055,$G$1056,$G$1057,$G$1058,$G$1059)</f>
        <v>←先にカタログのタイプを選択</v>
      </c>
      <c r="D130" s="6">
        <v>1</v>
      </c>
      <c r="E130" s="6" t="str">
        <f>CHOOSE($D$130,$B$1031,$B$1032,$B$1033,$B$1034,$B$1035,$B$1036,$B$1037,$B$1038,$B$1039,$B$1040,$B$1041,$B$1042,$B$1043,$B$1044,$B$1045,$B$1046,$B$1047,$B$1048,$B$1049,$B$1050,$B$1051,$B$1052,$B$1053,$B$1054,$B$1055,$B$1056,$B$1057,$B$1058,$B$1059)</f>
        <v>選択</v>
      </c>
      <c r="F130" s="6">
        <f>CHOOSE($D$130,D1031,D1032,D1033,D1034,D1035,D1036,D1037,D1038,D1039,D1040,D1041,D1042,D1043,D1044,D1045,D1046,D1047,D1048,D1049,D1050,D1051,D1052,D1053,D1054,D1055,D1056,D1057,D1058,D1059)</f>
        <v>0</v>
      </c>
      <c r="G130" s="96">
        <f>IF(D130&gt;1,IF(INPUT!J202=0,0,INPUT!J202),0)</f>
        <v>0</v>
      </c>
      <c r="H130" s="6" t="b">
        <v>0</v>
      </c>
      <c r="I130" s="6">
        <f t="shared" si="9"/>
        <v>202</v>
      </c>
      <c r="J130" s="6">
        <f t="shared" si="10"/>
        <v>0</v>
      </c>
      <c r="L130" s="6" t="str">
        <f>IF(AND(B130&gt;1,D130&gt;1),IF(G130=0,"●お届け先30",""),"")</f>
        <v/>
      </c>
      <c r="M130" s="6">
        <f>CHOOSE($D$130,C1031,C1032,C1033,C1034,C1035,C1036,C1037,C1038,C1039,C1040,C1041,C1042,C1043,C1044,C1045,C1046,C1047,C1048,C1049,C1050,C1051,C1052,C1053,C1054,C1055,C1056,C1057,C1058,C1059)</f>
        <v>0</v>
      </c>
      <c r="O130" s="6">
        <f t="shared" si="8"/>
        <v>0</v>
      </c>
      <c r="BI130" s="6" t="s">
        <v>80</v>
      </c>
    </row>
    <row r="131" spans="1:61" s="6" customFormat="1">
      <c r="A131" s="6" t="s">
        <v>289</v>
      </c>
      <c r="B131" s="6">
        <v>1</v>
      </c>
      <c r="C131" s="6" t="str">
        <f>CHOOSE($B$131,$G$1061,$G$1062,$G$1063,$G$1064,$G$1065,$G$1066,$G$1067,$G$1068,$G$1069,$G$1070,$G$1071,$G$1072,$G$1073,$G$1074,$G$1075,$G$1076,$G$1077,$G$1078,$G$1079,$G$1080,$G$1081,$G$1082,$G$1083,$G$1084,$G$1085,$G$1086,$G$1087,$G$1088,$G$1089)</f>
        <v>←先にカタログのタイプを選択</v>
      </c>
      <c r="D131" s="6">
        <v>1</v>
      </c>
      <c r="E131" s="6" t="str">
        <f>CHOOSE($D$131,$B$1061,$B$1062,$B$1063,$B$1064,$B$1065,$B$1066,$B$1067,$B$1068,$B$1069,$B$1070,$B$1071,$B$1072,$B$1073,$B$1074,$B$1075,$B$1076,$B$1077,$B$1078,$B$1079,$B$1080,$B$1081,$B$1082,$B$1083,$B$1084,$B$1085,$B$1086,$B$1087,$B$1088,$B$1089)</f>
        <v>選択</v>
      </c>
      <c r="F131" s="6">
        <f>CHOOSE($D$131,D1061,D1062,D1063,D1064,D1065,D1066,D1067,D1068,D1069,D1070,D1071,D1072,D1073,D1074,D1075,D1076,D1077,D1078,D1079,D1080,D1081,D1082,D1083,D1084,D1085,D1086,D1087,D1088,D1089)</f>
        <v>0</v>
      </c>
      <c r="G131" s="96">
        <f>IF(D131&gt;1,IF(INPUT!J208=0,0,INPUT!J208),0)</f>
        <v>0</v>
      </c>
      <c r="H131" s="6" t="b">
        <v>0</v>
      </c>
      <c r="I131" s="6">
        <f t="shared" si="9"/>
        <v>208</v>
      </c>
      <c r="J131" s="6">
        <f t="shared" si="10"/>
        <v>0</v>
      </c>
      <c r="L131" s="6" t="str">
        <f>IF(AND(B131&gt;1,D131&gt;1),IF(G131=0,"●お届け先31",""),"")</f>
        <v/>
      </c>
      <c r="M131" s="6">
        <f>CHOOSE($D$131,C1061,C1062,C1063,C1064,C1065,C1066,C1067,C1068,C1069,C1070,C1071,C1072,C1073,C1074,C1075,C1076,C1077,C1078,C1079,C1080,C1081,C1082,C1083,C1084,C1085,C1086,C1087,C1088,C1089)</f>
        <v>0</v>
      </c>
      <c r="O131" s="6">
        <f t="shared" si="8"/>
        <v>0</v>
      </c>
      <c r="BI131" s="6" t="s">
        <v>80</v>
      </c>
    </row>
    <row r="132" spans="1:61" s="6" customFormat="1">
      <c r="A132" s="6" t="s">
        <v>439</v>
      </c>
      <c r="B132" s="6">
        <v>1</v>
      </c>
      <c r="C132" s="6" t="str">
        <f>CHOOSE($B$132,$G$1091,$G$1092,$G$1093,$G$1094,$G$1095,$G$1096,$G$1097,$G$1098,$G$1099,$G$1100,$G$1101,$G$1102,$G$1103,$G$1104,$G$1105,$G$1106,$G$1107,$G$1108,$G$1109,$G$1110,$G$1111,$G$1112,$G$1113,$G$1114,$G$1115,$G$1116,$G$1117,$G$1118,$G$1119)</f>
        <v>←先にカタログのタイプを選択</v>
      </c>
      <c r="D132" s="6">
        <v>1</v>
      </c>
      <c r="E132" s="6" t="str">
        <f>CHOOSE($D$132,$B$1091,$B$1092,$B$1093,$B$1094,$B$1095,$B$1096,$B$1097,$B$1098,$B$1099,$B$1100,$B$1101,$B$1102,$B$1103,$B$1104,$B$1105,$B$1106,$B$1107,$B$1108,$B$1109,$B$1110,$B$1111,$B$1112,$B$1113,$B$1114,$B$1115,$B$1116,$B$1117,$B$1118,$B$1119)</f>
        <v>選択</v>
      </c>
      <c r="F132" s="6">
        <f>CHOOSE($D$132,D1091,D1092,D1093,D1094,D1095,D1096,D1097,D1098,D1099,D1100,D1101,D1102,D1103,D1104,D1105,D1106,D1107,D1108,D1109,D1110,D1111,D1112,D1113,D1114,D1115,D1116,D1117,D1118,D1119)</f>
        <v>0</v>
      </c>
      <c r="G132" s="96">
        <f>IF(D132&gt;1,IF(INPUT!J214=0,0,INPUT!J214),0)</f>
        <v>0</v>
      </c>
      <c r="H132" s="6" t="b">
        <v>0</v>
      </c>
      <c r="I132" s="6">
        <f t="shared" si="9"/>
        <v>214</v>
      </c>
      <c r="J132" s="6">
        <f t="shared" si="10"/>
        <v>0</v>
      </c>
      <c r="L132" s="6" t="str">
        <f>IF(AND(B132&gt;1,D132&gt;1),IF(G132=0,"●お届け先32",""),"")</f>
        <v/>
      </c>
      <c r="M132" s="6">
        <f>CHOOSE($D$132,C1091,C1092,C1093,C1094,C1095,C1096,C1097,C1098,C1099,C1100,C1101,C1102,C1103,C1104,C1105,C1106,C1107,C1108,C1109,C1110,C1111,C1112,C1113,C1114,C1115,C1116,C1117,C1118,C1119)</f>
        <v>0</v>
      </c>
      <c r="O132" s="6">
        <f t="shared" si="8"/>
        <v>0</v>
      </c>
      <c r="BI132" s="6" t="s">
        <v>80</v>
      </c>
    </row>
    <row r="133" spans="1:61" s="6" customFormat="1">
      <c r="A133" s="6" t="s">
        <v>655</v>
      </c>
      <c r="B133" s="6">
        <v>1</v>
      </c>
      <c r="C133" s="6" t="str">
        <f>CHOOSE($B$133,$G$1121,$G$1122,$G$1123,$G$1124,$G$1125,$G$1126,$G$1127,$G$1128,$G$1129,$G$1130,$G$1131,$G$1132,$G$1133,$G$1134,$G$1135,$G$1136,$G$1137,$G$1138,$G$1139,$G$1140,$G$1141,$G$1142,$G$1143,$G$1144,$G$1145,$G$1146,$G$1147,$G$1148,$G$1149)</f>
        <v>←先にカタログのタイプを選択</v>
      </c>
      <c r="D133" s="6">
        <v>1</v>
      </c>
      <c r="E133" s="6" t="str">
        <f>CHOOSE($D$133,$B$1121,$B$1122,$B$1123,$B$1124,$B$1125,$B$1126,$B$1127,$B$1128,$B$1129,$B$1130,$B$1131,$B$1132,$B$1133,$B$1134,$B$1135,$B$1136,$B$1137,$B$1138,$B$1139,$B$1140,$B$1141,$B$1142,$B$1143,$B$1144,$B$1145,$B$1146,$B$1147,$B$1148,$B$1149)</f>
        <v>選択</v>
      </c>
      <c r="F133" s="6">
        <f>CHOOSE($D$133,D1121,D1122,D1123,D1124,D1125,D1126,D1127,D1128,D1129,D1130,D1131,D1132,D1133,D1134,D1135,D1136,D1137,D1138,D1139,D1140,D1141,D1142,D1143,D1144,D1145,D1146,D1147,D1148,D1149)</f>
        <v>0</v>
      </c>
      <c r="G133" s="96">
        <f>IF(D133&gt;1,IF(INPUT!J220=0,0,INPUT!J220),0)</f>
        <v>0</v>
      </c>
      <c r="H133" s="6" t="b">
        <v>0</v>
      </c>
      <c r="I133" s="6">
        <f t="shared" si="9"/>
        <v>220</v>
      </c>
      <c r="J133" s="6">
        <f t="shared" si="10"/>
        <v>0</v>
      </c>
      <c r="L133" s="6" t="str">
        <f>IF(AND(B133&gt;1,D133&gt;1),IF(G133=0,"●お届け先33",""),"")</f>
        <v/>
      </c>
      <c r="M133" s="6">
        <f>CHOOSE($D$133,C1121,C1122,C1123,C1124,C1125,C1126,C1127,C1128,C1129,C1130,C1131,C1132,C1133,C1134,C1135,C1136,C1137,C1138,C1139,C1140,C1141,C1142,C1143,C1144,C1145,C1146,C1147,C1148,C1149)</f>
        <v>0</v>
      </c>
      <c r="O133" s="6">
        <f t="shared" si="8"/>
        <v>0</v>
      </c>
      <c r="BI133" s="6" t="s">
        <v>80</v>
      </c>
    </row>
    <row r="134" spans="1:61" s="6" customFormat="1">
      <c r="A134" s="6" t="s">
        <v>544</v>
      </c>
      <c r="B134" s="6">
        <v>1</v>
      </c>
      <c r="C134" s="6" t="str">
        <f>CHOOSE($B$134,$G$1151,$G$1152,$G$1153,$G$1154,$G$1155,$G$1156,$G$1157,$G$1158,$G$1159,$G$1160,$G$1161,$G$1162,$G$1163,$G$1164,$G$1165,$G$1166,$G$1167,$G$1168,$G$1169,$G$1170,$G$1171,$G$1172,$G$1173,$G$1174,$G$1175,$G$1176,$G$1177,$G$1178,$G$1179)</f>
        <v>←先にカタログのタイプを選択</v>
      </c>
      <c r="D134" s="6">
        <v>1</v>
      </c>
      <c r="E134" s="6" t="str">
        <f>CHOOSE($D$134,$B$1151,$B$1152,$B$1153,$B$1154,$B$1155,$B$1156,$B$1157,$B$1158,$B$1159,$B$1160,$B$1161,$B$1162,$B$1163,$B$1164,$B$1165,$B$1166,$B$1167,$B$1168,$B$1169,$B$1170,$B$1171,$B$1172,$B$1173,$B$1174,$B$1175,$B$1176,$B$1177,$B$1178,$B$1179)</f>
        <v>選択</v>
      </c>
      <c r="F134" s="6">
        <f>CHOOSE($D$134,D1151,D1152,D1153,D1154,D1155,D1156,D1157,D1158,D1159,D1160,D1161,D1162,D1163,D1164,D1165,D1166,D1167,D1168,D1169,D1170,D1171,D1172,D1173,D1174,D1175,D1176,D1177,D1178,D1179)</f>
        <v>0</v>
      </c>
      <c r="G134" s="96">
        <f>IF(D134&gt;1,IF(INPUT!J226=0,0,INPUT!J226),0)</f>
        <v>0</v>
      </c>
      <c r="H134" s="6" t="b">
        <v>0</v>
      </c>
      <c r="I134" s="6">
        <f t="shared" si="9"/>
        <v>226</v>
      </c>
      <c r="J134" s="6">
        <f t="shared" si="10"/>
        <v>0</v>
      </c>
      <c r="L134" s="6" t="str">
        <f>IF(AND(B134&gt;1,D134&gt;1),IF(G134=0,"●お届け先34",""),"")</f>
        <v/>
      </c>
      <c r="M134" s="6">
        <f>CHOOSE($D$134,C1151,C1152,C1153,C1154,C1155,C1156,C1157,C1158,C1159,C1160,C1161,C1162,C1163,C1164,C1165,C1166,C1167,C1168,C1169,C1170,C1171,C1172,C1173,C1174,C1175,C1176,C1177,C1178,C1179)</f>
        <v>0</v>
      </c>
      <c r="O134" s="6">
        <f t="shared" si="8"/>
        <v>0</v>
      </c>
      <c r="BI134" s="6" t="s">
        <v>80</v>
      </c>
    </row>
    <row r="135" spans="1:61" s="6" customFormat="1">
      <c r="A135" s="6" t="s">
        <v>250</v>
      </c>
      <c r="B135" s="6">
        <v>1</v>
      </c>
      <c r="C135" s="6" t="str">
        <f>CHOOSE($B$135,$G$1181,$G$1182,$G$1183,$G$1184,$G$1185,$G$1186,$G$1187,$G$1188,$G$1189,$G$1190,$G$1191,$G$1192,$G$1193,$G$1194,$G$1195,$G$1196,$G$1197,$G$1198,$G$1199,$G$1200,$G$1201,$G$1202,$G$1203,$G$1204,$G$1205,$G$1206,$G$1207,$G$1208,$G$1209)</f>
        <v>←先にカタログのタイプを選択</v>
      </c>
      <c r="D135" s="6">
        <v>1</v>
      </c>
      <c r="E135" s="6" t="str">
        <f>CHOOSE($D$135,$B$1181,$B$1182,$B$1183,$B$1184,$B$1185,$B$1186,$B$1187,$B$1188,$B$1189,$B$1190,$B$1191,$B$1192,$B$1193,$B$1194,$B$1195,$B$1196,$B$1197,$B$1198,$B$1199,$B$1200,$B$1201,$B$1202,$B$1203,$B$1204,$B$1205,$B$1206,$B$1207,$B$1208,$B$1209)</f>
        <v>選択</v>
      </c>
      <c r="F135" s="6">
        <f>CHOOSE($D$135,D1181,D1182,D1183,D1184,D1185,D1186,D1187,D1188,D1189,D1190,D1191,D1192,D1193,D1194,D1195,D1196,D1197,D1198,D1199,D1200,D1201,D1202,D1203,D1204,D1205,D1206,D1207,D1208,D1209)</f>
        <v>0</v>
      </c>
      <c r="G135" s="96">
        <f>IF(D135&gt;1,IF(INPUT!J232=0,0,INPUT!J232),0)</f>
        <v>0</v>
      </c>
      <c r="H135" s="6" t="b">
        <v>0</v>
      </c>
      <c r="I135" s="6">
        <f t="shared" si="9"/>
        <v>232</v>
      </c>
      <c r="J135" s="6">
        <f t="shared" si="10"/>
        <v>0</v>
      </c>
      <c r="L135" s="6" t="str">
        <f>IF(AND(B135&gt;1,D135&gt;1),IF(G135=0,"●お届け先35",""),"")</f>
        <v/>
      </c>
      <c r="M135" s="6">
        <f>CHOOSE($D$135,C1181,C1182,C1183,C1184,C1185,C1186,C1187,C1188,C1189,C1190,C1191,C1192,C1193,C1194,C1195,C1196,C1197,C1198,C1199,C1200,C1201,C1202,C1203,C1204,C1205,C1206,C1207,C1208,C1209)</f>
        <v>0</v>
      </c>
      <c r="O135" s="6">
        <f t="shared" si="8"/>
        <v>0</v>
      </c>
      <c r="BI135" s="6" t="s">
        <v>80</v>
      </c>
    </row>
    <row r="136" spans="1:61" s="6" customFormat="1">
      <c r="A136" s="6" t="s">
        <v>503</v>
      </c>
      <c r="B136" s="6">
        <v>1</v>
      </c>
      <c r="C136" s="6" t="str">
        <f>CHOOSE($B$136,$G$1211,$G$1212,$G$1213,$G$1214,$G$1215,$G$1216,$G$1217,$G$1218,$G$1219,$G$1220,$G$1221,$G$1222,$G$1223,$G$1224,$G$1225,$G$1226,$G$1227,$G$1228,$G$1229,$G$1230,$G$1231,$G$1232,$G$1233,$G$1234,$G$1235,$G$1236,$G$1237,$G$1238,$G$1239)</f>
        <v>←先にカタログのタイプを選択</v>
      </c>
      <c r="D136" s="6">
        <v>1</v>
      </c>
      <c r="E136" s="6" t="str">
        <f>CHOOSE($D$136,$B$1211,$B$1212,$B$1213,$B$1214,$B$1215,$B$1216,$B$1217,$B$1218,$B$1219,$B$1220,$B$1221,$B$1222,$B$1223,$B$1224,$B$1225,$B$1226,$B$1227,$B$1228,$B$1229,$B$1230,$B$1231,$B$1232,$B$1233,$B$1234,$B$1235,$B$1236,$B$1237,$B$1238,$B$1239)</f>
        <v>選択</v>
      </c>
      <c r="F136" s="6">
        <f>CHOOSE($D$136,D1211,D1212,D1213,D1214,D1215,D1216,D1217,D1218,D1219,D1220,D1221,D1222,D1223,D1224,D1225,D1226,D1227,D1228,D1229,D1230,D1231,D1232,D1233,D1234,D1235,D1236,D1237,D1238,D1239)</f>
        <v>0</v>
      </c>
      <c r="G136" s="96">
        <f>IF(D136&gt;1,IF(INPUT!J238=0,0,INPUT!J238),0)</f>
        <v>0</v>
      </c>
      <c r="H136" s="6" t="b">
        <v>0</v>
      </c>
      <c r="I136" s="6">
        <f t="shared" si="9"/>
        <v>238</v>
      </c>
      <c r="J136" s="6">
        <f t="shared" si="10"/>
        <v>0</v>
      </c>
      <c r="L136" s="6" t="str">
        <f>IF(AND(B136&gt;1,D136&gt;1),IF(G136=0,"●お届け先36",""),"")</f>
        <v/>
      </c>
      <c r="M136" s="6">
        <f>CHOOSE($D$136,C1211,C1212,C1213,C1214,C1215,C1216,C1217,C1218,C1219,C1220,C1221,C1222,C1223,C1224,C1225,C1226,C1227,C1228,C1229,C1230,C1231,C1232,C1233,C1234,C1235,C1236,C1237,C1238,C1239)</f>
        <v>0</v>
      </c>
      <c r="O136" s="6">
        <f t="shared" si="8"/>
        <v>0</v>
      </c>
      <c r="BI136" s="6" t="s">
        <v>80</v>
      </c>
    </row>
    <row r="137" spans="1:61" s="6" customFormat="1">
      <c r="A137" s="6" t="s">
        <v>431</v>
      </c>
      <c r="B137" s="6">
        <v>1</v>
      </c>
      <c r="C137" s="6" t="str">
        <f>CHOOSE($B$137,$G$1241,$G$1242,$G$1243,$G$1244,$G$1245,$G$1246,$G$1247,$G$1248,$G$1249,$G$1250,$G$1251,$G$1252,$G$1253,$G$1254,$G$1255,$G$1256,$G$1257,$G$1258,$G$1259,$G$1260,$G$1261,$G$1262,$G$1263,$G$1264,$G$1265,$G$1266,$G$1267,$G$1268,$G$1269)</f>
        <v>←先にカタログのタイプを選択</v>
      </c>
      <c r="D137" s="6">
        <v>1</v>
      </c>
      <c r="E137" s="6" t="str">
        <f>CHOOSE($D$137,$B$1241,$B$1242,$B$1243,$B$1244,$B$1245,$B$1246,$B$1247,$B$1248,$B$1249,$B$1250,$B$1251,$B$1252,$B$1253,$B$1254,$B$1255,$B$1256,$B$1257,$B$1258,$B$1259,$B$1260,$B$1261,$B$1262,$B$1263,$B$1264,$B$1265,$B$1266,$B$1267,$B$1268,$B$1269)</f>
        <v>選択</v>
      </c>
      <c r="F137" s="6">
        <f>CHOOSE($D$137,D1241,D1242,D1243,D1244,D1245,D1246,D1247,D1248,D1249,D1250,D1251,D1252,D1253,D1254,D1255,D1256,D1257,D1258,D1259,D1260,D1261,D1262,D1263,D1264,D1265,D1266,D1267,D1268,D1269)</f>
        <v>0</v>
      </c>
      <c r="G137" s="96">
        <f>IF(D137&gt;1,IF(INPUT!J244=0,0,INPUT!J244),0)</f>
        <v>0</v>
      </c>
      <c r="H137" s="6" t="b">
        <v>0</v>
      </c>
      <c r="I137" s="6">
        <f t="shared" si="9"/>
        <v>244</v>
      </c>
      <c r="J137" s="6">
        <f t="shared" si="10"/>
        <v>0</v>
      </c>
      <c r="L137" s="6" t="str">
        <f>IF(AND(B137&gt;1,D137&gt;1),IF(G137=0,"●お届け先37",""),"")</f>
        <v/>
      </c>
      <c r="M137" s="6">
        <f>CHOOSE($D$137,C1241,C1242,C1243,C1244,C1245,C1246,C1247,C1248,C1249,C1250,C1251,C1252,C1253,C1254,C1255,C1256,C1257,C1258,C1259,C1260,C1261,C1262,C1263,C1264,C1265,C1266,C1267,C1268,C1269)</f>
        <v>0</v>
      </c>
      <c r="O137" s="6">
        <f t="shared" si="8"/>
        <v>0</v>
      </c>
      <c r="BI137" s="6" t="s">
        <v>80</v>
      </c>
    </row>
    <row r="138" spans="1:61" s="6" customFormat="1">
      <c r="A138" s="6" t="s">
        <v>297</v>
      </c>
      <c r="B138" s="6">
        <v>1</v>
      </c>
      <c r="C138" s="6" t="str">
        <f>CHOOSE($B$138,$G$1271,$G$1272,$G$1273,$G$1274,$G$1275,$G$1276,$G$1277,$G$1278,$G$1279,$G$1280,$G$1281,$G$1282,$G$1283,$G$1284,$G$1285,$G$1286,$G$1287,$G$1288,$G$1289,$G$1290,$G$1291,$G$1292,$G$1293,$G$1294,$G$1295,$G$1296,$G$1297,$G$1298,$G$1299)</f>
        <v>←先にカタログのタイプを選択</v>
      </c>
      <c r="D138" s="6">
        <v>1</v>
      </c>
      <c r="E138" s="6" t="str">
        <f>CHOOSE($D$138,$B$1271,$B$1272,$B$1273,$B$1274,$B$1275,$B$1276,$B$1277,$B$1278,$B$1279,$B$1280,$B$1281,$B$1282,$B$1283,$B$1284,$B$1285,$B$1286,$B$1287,$B$1288,$B$1289,$B$1290,$B$1291,$B$1292,$B$1293,$B$1294,$B$1295,$B$1296,$B$1297,$B$1298,$B$1299)</f>
        <v>選択</v>
      </c>
      <c r="F138" s="6">
        <f>CHOOSE($D$138,D1271,D1272,D1273,D1274,D1275,D1276,D1277,D1278,D1279,D1280,D1281,D1282,D1283,D1284,D1285,D1286,D1287,D1288,D1289,D1290,D1291,D1292,D1293,D1294,D1295,D1296,D1297,D1298,D1299)</f>
        <v>0</v>
      </c>
      <c r="G138" s="96">
        <f>IF(D138&gt;1,IF(INPUT!J250=0,0,INPUT!J250),0)</f>
        <v>0</v>
      </c>
      <c r="H138" s="6" t="b">
        <v>0</v>
      </c>
      <c r="I138" s="6">
        <f t="shared" si="9"/>
        <v>250</v>
      </c>
      <c r="J138" s="6">
        <f t="shared" si="10"/>
        <v>0</v>
      </c>
      <c r="L138" s="6" t="str">
        <f>IF(AND(B138&gt;1,D138&gt;1),IF(G138=0,"●お届け先38",""),"")</f>
        <v/>
      </c>
      <c r="M138" s="6">
        <f>CHOOSE($D$138,C1271,C1272,C1273,C1274,C1275,C1276,C1277,C1278,C1279,C1280,C1281,C1282,C1283,C1284,C1285,C1286,C1287,C1288,C1289,C1290,C1291,C1292,C1293,C1294,C1295,C1296,C1297,C1298,C1299)</f>
        <v>0</v>
      </c>
      <c r="O138" s="6">
        <f t="shared" si="8"/>
        <v>0</v>
      </c>
      <c r="BI138" s="6" t="s">
        <v>80</v>
      </c>
    </row>
    <row r="139" spans="1:61" s="6" customFormat="1">
      <c r="A139" s="6" t="s">
        <v>549</v>
      </c>
      <c r="B139" s="6">
        <v>1</v>
      </c>
      <c r="C139" s="6" t="str">
        <f>CHOOSE($B$139,$G$1301,$G$1302,$G$1303,$G$1304,$G$1305,$G$1306,$G$1307,$G$1308,$G$1309,$G$1310,$G$1311,$G$1312,$G$1313,$G$1314,$G$1315,$G$1316,$G$1317,$G$1318,$G$1319,$G$1320,$G$1321,$G$1322,$G$1323,$G$1324,$G$1325,$G$1326,$G$1327,$G$1328,$G$1329)</f>
        <v>←先にカタログのタイプを選択</v>
      </c>
      <c r="D139" s="6">
        <v>1</v>
      </c>
      <c r="E139" s="6" t="str">
        <f>CHOOSE($D$139,$B$1301,$B$1302,$B$1303,$B$1304,$B$1305,$B$1306,$B$1307,$B$1308,$B$1309,$B$1310,$B$1311,$B$1312,$B$1313,$B$1314,$B$1315,$B$1316,$B$1317,$B$1318,$B$1319,$B$1320,$B$1321,$B$1322,$B$1323,$B$1324,$B$1325,$B$1326,$B$1327,$B$1328,$B$1329)</f>
        <v>選択</v>
      </c>
      <c r="F139" s="6">
        <f>CHOOSE($D$139,D1301,D1302,D1303,D1304,D1305,D1306,D1307,D1308,D1309,D1310,D1311,D1312,D1313,D1314,D1315,D1316,D1317,D1318,D1319,D1320,D1321,D1322,D1323,D1324,D1325,D1326,D1327,D1328,D1329)</f>
        <v>0</v>
      </c>
      <c r="G139" s="96">
        <f>IF(D139&gt;1,IF(INPUT!J256=0,0,INPUT!J256),0)</f>
        <v>0</v>
      </c>
      <c r="H139" s="6" t="b">
        <v>0</v>
      </c>
      <c r="I139" s="6">
        <f t="shared" si="9"/>
        <v>256</v>
      </c>
      <c r="J139" s="6">
        <f t="shared" si="10"/>
        <v>0</v>
      </c>
      <c r="L139" s="6" t="str">
        <f>IF(AND(B139&gt;1,D139&gt;1),IF(G139=0,"●お届け先39",""),"")</f>
        <v/>
      </c>
      <c r="M139" s="6">
        <f>CHOOSE($D$139,C1301,C1302,C1303,C1304,C1305,C1306,C1307,C1308,C1309,C1310,C1311,C1312,C1313,C1314,C1315,C1316,C1317,C1318,C1319,C1320,C1321,C1322,C1323,C1324,C1325,C1326,C1327,C1328,C1329)</f>
        <v>0</v>
      </c>
      <c r="O139" s="6">
        <f t="shared" si="8"/>
        <v>0</v>
      </c>
      <c r="BI139" s="6" t="s">
        <v>80</v>
      </c>
    </row>
    <row r="140" spans="1:61" s="6" customFormat="1">
      <c r="A140" s="6" t="s">
        <v>87</v>
      </c>
      <c r="B140" s="6">
        <v>1</v>
      </c>
      <c r="C140" s="6" t="str">
        <f>CHOOSE($B$140,$G$1331,$G$1332,$G$1333,$G$1334,$G$1335,$G$1336,$G$1337,$G$1338,$G$1339,$G$1340,$G$1341,$G$1342,$G$1343,$G$1344,$G$1345,$G$1346,$G$1347,$G$1348,$G$1349,$G$1350,$G$1351,$G$1352,$G$1353,$G$1354,$G$1355,$G$1356,$G$1357,$G$1358,$G$1359)</f>
        <v>←先にカタログのタイプを選択</v>
      </c>
      <c r="D140" s="6">
        <v>1</v>
      </c>
      <c r="E140" s="6" t="str">
        <f>CHOOSE($D$140,$B$1331,$B$1332,$B$1333,$B$1334,$B$1335,$B$1336,$B$1337,$B$1338,$B$1339,$B$1340,$B$1341,$B$1342,$B$1343,$B$1344,$B$1345,$B$1346,$B$1347,$B$1348,$B$1349,$B$1350,$B$1351,$B$1352,$B$1353,$B$1354,$B$1355,$B$1356,$B$1357,$B$1358,$B$1359)</f>
        <v>選択</v>
      </c>
      <c r="F140" s="6">
        <f>CHOOSE($D$140,D1331,D1332,D1333,D1334,D1335,D1336,D1337,D1338,D1339,D1340,D1341,D1342,D1343,D1344,D1345,D1346,D1347,D1348,D1349,D1350,D1351,D1352,D1353,D1354,D1355,D1356,D1357,D1358,D1359)</f>
        <v>0</v>
      </c>
      <c r="G140" s="96">
        <f>IF(D140&gt;1,IF(INPUT!J262=0,0,INPUT!J262),0)</f>
        <v>0</v>
      </c>
      <c r="H140" s="6" t="b">
        <v>0</v>
      </c>
      <c r="I140" s="6">
        <f t="shared" si="9"/>
        <v>262</v>
      </c>
      <c r="J140" s="6">
        <f t="shared" si="10"/>
        <v>0</v>
      </c>
      <c r="L140" s="6" t="str">
        <f>IF(AND(B140&gt;1,D140&gt;1),IF(G140=0,"●お届け先40",""),"")</f>
        <v/>
      </c>
      <c r="M140" s="6">
        <f>CHOOSE($D$140,C1331,C1332,C1333,C1334,C1335,C1336,C1337,C1338,C1339,C1340,C1341,C1342,C1343,C1344,C1345,C1346,C1347,C1348,C1349,C1350,C1351,C1352,C1353,C1354,C1355,C1356,C1357,C1358,C1359)</f>
        <v>0</v>
      </c>
      <c r="O140" s="6">
        <f t="shared" si="8"/>
        <v>0</v>
      </c>
      <c r="BI140" s="6" t="s">
        <v>80</v>
      </c>
    </row>
    <row r="141" spans="1:61">
      <c r="F141" s="203" t="s">
        <v>1130</v>
      </c>
      <c r="G141" s="204">
        <f>SUM(G101:G140)</f>
        <v>0</v>
      </c>
      <c r="N141" s="203" t="s">
        <v>1131</v>
      </c>
      <c r="O141" s="203">
        <f>SUM(O101:O140)</f>
        <v>0</v>
      </c>
    </row>
    <row r="143" spans="1:61">
      <c r="N143" s="1" t="s">
        <v>1132</v>
      </c>
      <c r="O143" s="1">
        <f>G141-O141</f>
        <v>0</v>
      </c>
    </row>
    <row r="159" spans="2:30">
      <c r="C159" s="131"/>
      <c r="E159" s="104"/>
      <c r="F159" s="104"/>
    </row>
    <row r="160" spans="2:30">
      <c r="B160" s="1" t="s">
        <v>444</v>
      </c>
      <c r="C160" s="1" t="s">
        <v>408</v>
      </c>
      <c r="D160" s="1" t="s">
        <v>145</v>
      </c>
      <c r="E160" s="1" t="s">
        <v>464</v>
      </c>
      <c r="F160" s="1" t="s">
        <v>349</v>
      </c>
      <c r="G160" s="90" t="s">
        <v>307</v>
      </c>
      <c r="AB160" s="104"/>
      <c r="AC160" s="104"/>
      <c r="AD160" s="104"/>
    </row>
    <row r="161" spans="1:30">
      <c r="A161" s="106">
        <v>1</v>
      </c>
      <c r="B161" s="68" t="str">
        <f>IF(
$F$161=2,CHOOSE(
$B$101,"選択",D2,G2,J2,M2,P2,S2,V2,Y2,AB2,AE2,AH2,AK2,AN2,AQ2,AT2,AW2,AZ2,BC2,BF2,BI2,BL2,BO2,BR2,BU2,BX2,CA2,CD2),IF(
$F$161=3,CHOOSE(
$B$101,"選択",CM2,CP2,CS2,CV2,CY2,DB2,DE2,DH2,DK2,DN2,DQ2,DT2,DW2,DZ2,EC2,EF2,EI2,EL2,EO2,ER2,EU2,EX2,FA2,FD2,FG2,FJ2,FM2),IF(
$F$161=4,CHOOSE(
$B$101,"選択",FT2,FW2,FZ2,GC2,GF2,GI2,GL2,GO2,GR2,GU2,GX2,HA2,HD2,HG2,HJ2,HM2,HP2,HS2,HV2,HY2,IB2,IE2,IH2,IK2,IN2,IQ2,IT2),IF(
$F$161=5,CHOOSE(
$B$101,"選択",D2002,G2002,J2002,M2002,P2002,S2002,V2002,Y2002,AB2002,AE2002,AH2002,AK2002,AN2002,AQ2002,AT2002,AW2002,AZ2002,BC2002,BF2002,BI2002,BL2002,BO2002,BR2002,BU2002,BX2002,CA2002,CD2002),CHOOSE(
$B$101,"選択",CM2002,CP2002,CS2002,CV2002,CY2002,DB2002,DE2002,DH2002,DK2002,DN2002,DQ2002,DT2002,DW2002,DZ2002,EC2002,EF2002,EI2002,EL2002,EO2002,ER2002,EU2002,EX2002,FA2002,FD2002,FG2002,FJ2002,FM2002,FM2002)))))</f>
        <v>選択</v>
      </c>
      <c r="C161" s="68">
        <f>IF(
$F$161=2,CHOOSE(
$B$101,0,E2,H2,K2,N2,Q2,T2,W2,Z2,AC2,AF2,AI2,AL2,AO2,AR2,AU2,AX2,BA2,BD2,BG2,BJ2,BM2,BP2,BS2,BV2,BY2,CB2,CE2),IF(
$F$161=3,CHOOSE(
$B$101,0,CN2,CQ2,CT2,CW2,CZ2,DC2,DF2,DI2,DL2,DO2,DR2,DU2,DX2,EA2,ED2,EG2,EJ2,EM2,EP2,ES2,EV2,EY2,FB2,FE2,FH2,FK2,FN2),IF(
$F$161=4,CHOOSE(
$B$101,0,FU2,FX2,GA2,GD2,GG2,GJ2,GM2,GP2,GS2,GV2,GY2,HB2,HE2,HH2,HK2,HN2,HQ2,HT2,HW2,HZ2,IC2,IF2,II2,IL2,IO2,IR2,IU2),IF(
$F$161=5,CHOOSE(
$B$101,0,E2002,H2002,K2002,N2002,Q2002,T2002,W2002,Z2002,AC2002,AF2002,AI2002,AL2002,AO2002,AR2002,AU2002,AX2002,BA2002,BD2002,BG2002,BJ2002,BM2002,BP2002,BS2002,BV2002,BY2002,CB2002,CE2002),CHOOSE(
$B$101,0,CN2002,CQ2002,CT2002,CW2002,CZ2002,DC2002,DF2002,DI2002,DL2002,DO2002,DR2002,DU2002,DX2002,EA2002,ED2002,EG2002,EJ2002,EM2002,EP2002,ES2002,EV2002,EY2002,FB2002,FE2002,FH2002,FK2002,FN2002,FN2002)))))</f>
        <v>0</v>
      </c>
      <c r="D161" s="68">
        <f>IF(
$F$161=2,CHOOSE(
$B$101,0,F2,I2,L2,O2,R2,U2,X2,AA2,AD2,AG2,AJ2,AM2,AP2,AS2,AV2,AY2,BB2,BE2,BH2,BK2,BN2,BQ2,BT2,BW2,BZ2,CC2,CF2),IF(
$F$161=3,CHOOSE(
$B$101,0,CO2,CR2,CU2,CX2,DA2,DD2,DG2,DJ2,DM2,DP2,DS2,DV2,DY2,EB2,EE2,EH2,EK2,EN2,EQ2,ET2,EW2,EZ2,FC2,FF2,FI2,FL2,FO2),IF(
$F$161=4,CHOOSE(
$B$101,0,FV2,FY2,GB2,GE2,GH2,GK2,GN2,GQ2,GT2,GW2,GZ2,HC2,HF2,HI2,HL2,HO2,HR2,HU2,HX2,IA2,ID2,IG2,IJ2,IM2,IP2,IS2,IV2),IF(
$F$161=5,CHOOSE(
$B$101,0,F2002,I2002,L2002,O2002,R2002,U2002,X2002,AA2002,AD2002,AG2002,AJ2002,AM2002,AP2002,AS2002,AV2002,AY2002,BB2002,BE2002,BH2002,BK2002,BN2002,BQ2002,BT2002,BW2002,BZ2002,CC2002,CF2002),CHOOSE(
$B$101,0,CO2002,CR2002,CU2002,CX2002,DA2002,DD2002,DG2002,DJ2002,DM2002,DP2002,DS2002,DV2002,DY2002,EB2002,EE2002,EH2002,EK2002,EN2002,EQ2002,ET2002,EW2002,EZ2002,FC2002,FF2002,FI2002,FL2002,FO2002)))))</f>
        <v>0</v>
      </c>
      <c r="E161" s="143">
        <v>161</v>
      </c>
      <c r="F161" s="68">
        <v>1</v>
      </c>
      <c r="G161" s="68" t="str">
        <f>CHOOSE($F$161,"←先にカタログのタイプを選択",C2,CL2,FS2,C2002,CL2002)</f>
        <v>←先にカタログのタイプを選択</v>
      </c>
      <c r="AB161" s="104"/>
      <c r="AC161" s="104"/>
      <c r="AD161" s="104"/>
    </row>
    <row r="162" spans="1:30">
      <c r="A162" s="106"/>
      <c r="B162" s="68" t="str">
        <f t="shared" ref="B162:B188" si="11">IF(
$F$161=2,CHOOSE(
$B$101,"選択",D3,G3,J3,M3,P3,S3,V3,Y3,AB3,AE3,AH3,AK3,AN3,AQ3,AT3,AW3,AZ3,BC3,BF3,BI3,BL3,BO3,BR3,BU3,BX3,CA3,CD3),IF(
$F$161=3,CHOOSE(
$B$101,"選択",CM3,CP3,CS3,CV3,CY3,DB3,DE3,DH3,DK3,DN3,DQ3,DT3,DW3,DZ3,EC3,EF3,EI3,EL3,EO3,ER3,EU3,EX3,FA3,FD3,FG3,FJ3,FM3),IF(
$F$161=4,CHOOSE(
$B$101,"選択",FT3,FW3,FZ3,GC3,GF3,GI3,GL3,GO3,GR3,GU3,GX3,HA3,HD3,HG3,HJ3,HM3,HP3,HS3,HV3,HY3,IB3,IE3,IH3,IK3,IN3,IQ3,IT3),IF(
$F$161=5,CHOOSE(
$B$101,"選択",D2003,G2003,J2003,M2003,P2003,S2003,V2003,Y2003,AB2003,AE2003,AH2003,AK2003,AN2003,AQ2003,AT2003,AW2003,AZ2003,BC2003,BF2003,BI2003,BL2003,BO2003,BR2003,BU2003,BX2003,CA2003,CD2003),CHOOSE(
$B$101,"選択",CM2003,CP2003,CS2003,CV2003,CY2003,DB2003,DE2003,DH2003,DK2003,DN2003,DQ2003,DT2003,DW2003,DZ2003,EC2003,EF2003,EI2003,EL2003,EO2003,ER2003,EU2003,EX2003,FA2003,FD2003,FG2003,FJ2003,FM2003)))))</f>
        <v>選択</v>
      </c>
      <c r="C162" s="68">
        <f t="shared" ref="C162:D188" si="12">IF(
$F$161=2,CHOOSE(
$B$101,0,E3,H3,K3,N3,Q3,T3,W3,Z3,AC3,AF3,AI3,AL3,AO3,AR3,AU3,AX3,BA3,BD3,BG3,BJ3,BM3,BP3,BS3,BV3,BY3,CB3,CE3),IF(
$F$161=3,CHOOSE(
$B$101,0,CN3,CQ3,CT3,CW3,CZ3,DC3,DF3,DI3,DL3,DO3,DR3,DU3,DX3,EA3,ED3,EG3,EJ3,EM3,EP3,ES3,EV3,EY3,FB3,FE3,FH3,FK3,FN3),IF(
$F$161=4,CHOOSE(
$B$101,0,FU3,FX3,GA3,GD3,GG3,GJ3,GM3,GP3,GS3,GV3,GY3,HB3,HE3,HH3,HK3,HN3,HQ3,HT3,HW3,HZ3,IC3,IF3,II3,IL3,IO3,IR3,IU3),IF(
$F$161=5,CHOOSE(
$B$101,0,E2003,H2003,K2003,N2003,Q2003,T2003,W2003,Z2003,AC2003,AF2003,AI2003,AL2003,AO2003,AR2003,AU2003,AX2003,BA2003,BD2003,BG2003,BJ2003,BM2003,BP2003,BS2003,BV2003,BY2003,CB2003,CE2003),CHOOSE(
$B$101,0,CN2003,CQ2003,CT2003,CW2003,CZ2003,DC2003,DF2003,DI2003,DL2003,DO2003,DR2003,DU2003,DX2003,EA2003,ED2003,EG2003,EJ2003,EM2003,EP2003,ES2003,EV2003,EY2003,FB2003,FE2003,FH2003,FK2003,FN2003)))))</f>
        <v>0</v>
      </c>
      <c r="D162" s="68">
        <f t="shared" si="12"/>
        <v>0</v>
      </c>
      <c r="E162" s="143">
        <f>E161+1</f>
        <v>162</v>
      </c>
      <c r="F162" s="68"/>
      <c r="G162" s="68" t="str">
        <f t="shared" ref="G162:G188" si="13">CHOOSE($F$161,"←先にカタログのタイプを選択",C3,CL3,FS3,C2003,CL2003)</f>
        <v>←先にカタログのタイプを選択</v>
      </c>
      <c r="AB162" s="104"/>
      <c r="AC162" s="104"/>
      <c r="AD162" s="104"/>
    </row>
    <row r="163" spans="1:30">
      <c r="A163" s="106"/>
      <c r="B163" s="68" t="str">
        <f t="shared" si="11"/>
        <v>選択</v>
      </c>
      <c r="C163" s="68">
        <f t="shared" si="12"/>
        <v>0</v>
      </c>
      <c r="D163" s="68">
        <f t="shared" si="12"/>
        <v>0</v>
      </c>
      <c r="E163" s="143">
        <f t="shared" ref="E163:E226" si="14">E162+1</f>
        <v>163</v>
      </c>
      <c r="F163" s="68"/>
      <c r="G163" s="68" t="str">
        <f t="shared" si="13"/>
        <v>←先にカタログのタイプを選択</v>
      </c>
      <c r="AB163" s="104"/>
      <c r="AC163" s="104"/>
      <c r="AD163" s="104"/>
    </row>
    <row r="164" spans="1:30">
      <c r="A164" s="106"/>
      <c r="B164" s="68" t="str">
        <f t="shared" si="11"/>
        <v>選択</v>
      </c>
      <c r="C164" s="68">
        <f t="shared" si="12"/>
        <v>0</v>
      </c>
      <c r="D164" s="68">
        <f t="shared" si="12"/>
        <v>0</v>
      </c>
      <c r="E164" s="143">
        <f t="shared" si="14"/>
        <v>164</v>
      </c>
      <c r="F164" s="68"/>
      <c r="G164" s="68" t="str">
        <f t="shared" si="13"/>
        <v>←先にカタログのタイプを選択</v>
      </c>
      <c r="AB164" s="104"/>
      <c r="AC164" s="104"/>
      <c r="AD164" s="104"/>
    </row>
    <row r="165" spans="1:30">
      <c r="A165" s="106"/>
      <c r="B165" s="68" t="str">
        <f t="shared" si="11"/>
        <v>選択</v>
      </c>
      <c r="C165" s="68">
        <f t="shared" si="12"/>
        <v>0</v>
      </c>
      <c r="D165" s="68">
        <f t="shared" si="12"/>
        <v>0</v>
      </c>
      <c r="E165" s="143">
        <f t="shared" si="14"/>
        <v>165</v>
      </c>
      <c r="F165" s="68"/>
      <c r="G165" s="68" t="str">
        <f t="shared" si="13"/>
        <v>←先にカタログのタイプを選択</v>
      </c>
      <c r="AB165" s="104"/>
      <c r="AC165" s="104"/>
      <c r="AD165" s="104"/>
    </row>
    <row r="166" spans="1:30">
      <c r="A166" s="106"/>
      <c r="B166" s="68" t="str">
        <f t="shared" si="11"/>
        <v>選択</v>
      </c>
      <c r="C166" s="68">
        <f t="shared" si="12"/>
        <v>0</v>
      </c>
      <c r="D166" s="68">
        <f t="shared" si="12"/>
        <v>0</v>
      </c>
      <c r="E166" s="143">
        <f t="shared" si="14"/>
        <v>166</v>
      </c>
      <c r="F166" s="68"/>
      <c r="G166" s="68" t="str">
        <f t="shared" si="13"/>
        <v>←先にカタログのタイプを選択</v>
      </c>
      <c r="AB166" s="104"/>
      <c r="AC166" s="104"/>
      <c r="AD166" s="104"/>
    </row>
    <row r="167" spans="1:30">
      <c r="A167" s="106"/>
      <c r="B167" s="68" t="str">
        <f t="shared" si="11"/>
        <v>選択</v>
      </c>
      <c r="C167" s="68">
        <f t="shared" si="12"/>
        <v>0</v>
      </c>
      <c r="D167" s="68">
        <f t="shared" si="12"/>
        <v>0</v>
      </c>
      <c r="E167" s="143">
        <f t="shared" si="14"/>
        <v>167</v>
      </c>
      <c r="F167" s="68"/>
      <c r="G167" s="68" t="str">
        <f t="shared" si="13"/>
        <v>←先にカタログのタイプを選択</v>
      </c>
      <c r="AB167" s="104"/>
      <c r="AC167" s="104"/>
      <c r="AD167" s="104"/>
    </row>
    <row r="168" spans="1:30">
      <c r="A168" s="106"/>
      <c r="B168" s="68" t="str">
        <f t="shared" si="11"/>
        <v>選択</v>
      </c>
      <c r="C168" s="68">
        <f t="shared" si="12"/>
        <v>0</v>
      </c>
      <c r="D168" s="68">
        <f t="shared" si="12"/>
        <v>0</v>
      </c>
      <c r="E168" s="143">
        <f t="shared" si="14"/>
        <v>168</v>
      </c>
      <c r="F168" s="68"/>
      <c r="G168" s="68" t="str">
        <f t="shared" si="13"/>
        <v>←先にカタログのタイプを選択</v>
      </c>
      <c r="AB168" s="104"/>
      <c r="AC168" s="104"/>
      <c r="AD168" s="104"/>
    </row>
    <row r="169" spans="1:30">
      <c r="A169" s="106"/>
      <c r="B169" s="68" t="str">
        <f t="shared" si="11"/>
        <v>選択</v>
      </c>
      <c r="C169" s="68">
        <f t="shared" si="12"/>
        <v>0</v>
      </c>
      <c r="D169" s="68">
        <f t="shared" si="12"/>
        <v>0</v>
      </c>
      <c r="E169" s="143">
        <f t="shared" si="14"/>
        <v>169</v>
      </c>
      <c r="F169" s="68"/>
      <c r="G169" s="68" t="str">
        <f t="shared" si="13"/>
        <v>←先にカタログのタイプを選択</v>
      </c>
      <c r="AB169" s="104"/>
      <c r="AC169" s="104"/>
      <c r="AD169" s="104"/>
    </row>
    <row r="170" spans="1:30">
      <c r="A170" s="106"/>
      <c r="B170" s="68" t="str">
        <f t="shared" si="11"/>
        <v>選択</v>
      </c>
      <c r="C170" s="68">
        <f t="shared" si="12"/>
        <v>0</v>
      </c>
      <c r="D170" s="68">
        <f t="shared" si="12"/>
        <v>0</v>
      </c>
      <c r="E170" s="143">
        <f t="shared" si="14"/>
        <v>170</v>
      </c>
      <c r="F170" s="68"/>
      <c r="G170" s="68" t="str">
        <f t="shared" si="13"/>
        <v>←先にカタログのタイプを選択</v>
      </c>
      <c r="AB170" s="104"/>
      <c r="AC170" s="104"/>
      <c r="AD170" s="104"/>
    </row>
    <row r="171" spans="1:30">
      <c r="A171" s="106"/>
      <c r="B171" s="68" t="str">
        <f t="shared" si="11"/>
        <v>選択</v>
      </c>
      <c r="C171" s="68">
        <f t="shared" si="12"/>
        <v>0</v>
      </c>
      <c r="D171" s="68">
        <f t="shared" si="12"/>
        <v>0</v>
      </c>
      <c r="E171" s="143">
        <f t="shared" si="14"/>
        <v>171</v>
      </c>
      <c r="F171" s="68"/>
      <c r="G171" s="68" t="str">
        <f t="shared" si="13"/>
        <v>←先にカタログのタイプを選択</v>
      </c>
      <c r="AB171" s="104"/>
      <c r="AC171" s="104"/>
      <c r="AD171" s="104"/>
    </row>
    <row r="172" spans="1:30">
      <c r="A172" s="106"/>
      <c r="B172" s="68" t="str">
        <f t="shared" si="11"/>
        <v>選択</v>
      </c>
      <c r="C172" s="68">
        <f t="shared" si="12"/>
        <v>0</v>
      </c>
      <c r="D172" s="68">
        <f t="shared" si="12"/>
        <v>0</v>
      </c>
      <c r="E172" s="143">
        <f t="shared" si="14"/>
        <v>172</v>
      </c>
      <c r="F172" s="68"/>
      <c r="G172" s="68" t="str">
        <f t="shared" si="13"/>
        <v>←先にカタログのタイプを選択</v>
      </c>
      <c r="AB172" s="104"/>
      <c r="AC172" s="104"/>
      <c r="AD172" s="104"/>
    </row>
    <row r="173" spans="1:30">
      <c r="A173" s="106"/>
      <c r="B173" s="68" t="str">
        <f t="shared" si="11"/>
        <v>選択</v>
      </c>
      <c r="C173" s="68">
        <f t="shared" si="12"/>
        <v>0</v>
      </c>
      <c r="D173" s="68">
        <f t="shared" si="12"/>
        <v>0</v>
      </c>
      <c r="E173" s="143">
        <f t="shared" si="14"/>
        <v>173</v>
      </c>
      <c r="F173" s="68"/>
      <c r="G173" s="68" t="str">
        <f t="shared" si="13"/>
        <v>←先にカタログのタイプを選択</v>
      </c>
      <c r="AB173" s="104"/>
      <c r="AC173" s="104"/>
      <c r="AD173" s="104"/>
    </row>
    <row r="174" spans="1:30">
      <c r="A174" s="106"/>
      <c r="B174" s="68" t="str">
        <f t="shared" si="11"/>
        <v>選択</v>
      </c>
      <c r="C174" s="68">
        <f t="shared" si="12"/>
        <v>0</v>
      </c>
      <c r="D174" s="68">
        <f t="shared" si="12"/>
        <v>0</v>
      </c>
      <c r="E174" s="143">
        <f t="shared" si="14"/>
        <v>174</v>
      </c>
      <c r="F174" s="68"/>
      <c r="G174" s="68" t="str">
        <f t="shared" si="13"/>
        <v>←先にカタログのタイプを選択</v>
      </c>
      <c r="AB174" s="104"/>
      <c r="AC174" s="104"/>
      <c r="AD174" s="104"/>
    </row>
    <row r="175" spans="1:30">
      <c r="A175" s="106"/>
      <c r="B175" s="68" t="str">
        <f t="shared" si="11"/>
        <v>選択</v>
      </c>
      <c r="C175" s="68">
        <f t="shared" si="12"/>
        <v>0</v>
      </c>
      <c r="D175" s="68">
        <f t="shared" si="12"/>
        <v>0</v>
      </c>
      <c r="E175" s="143">
        <f t="shared" si="14"/>
        <v>175</v>
      </c>
      <c r="F175" s="68"/>
      <c r="G175" s="68" t="str">
        <f t="shared" si="13"/>
        <v>←先にカタログのタイプを選択</v>
      </c>
      <c r="AB175" s="104"/>
      <c r="AC175" s="104"/>
      <c r="AD175" s="104"/>
    </row>
    <row r="176" spans="1:30">
      <c r="A176" s="106"/>
      <c r="B176" s="68" t="str">
        <f t="shared" si="11"/>
        <v>選択</v>
      </c>
      <c r="C176" s="68">
        <f t="shared" si="12"/>
        <v>0</v>
      </c>
      <c r="D176" s="68">
        <f t="shared" si="12"/>
        <v>0</v>
      </c>
      <c r="E176" s="143">
        <f t="shared" si="14"/>
        <v>176</v>
      </c>
      <c r="F176" s="68"/>
      <c r="G176" s="68" t="str">
        <f t="shared" si="13"/>
        <v>←先にカタログのタイプを選択</v>
      </c>
      <c r="AB176" s="104"/>
      <c r="AC176" s="104"/>
      <c r="AD176" s="104"/>
    </row>
    <row r="177" spans="1:30">
      <c r="A177" s="106"/>
      <c r="B177" s="68" t="str">
        <f t="shared" si="11"/>
        <v>選択</v>
      </c>
      <c r="C177" s="68">
        <f t="shared" si="12"/>
        <v>0</v>
      </c>
      <c r="D177" s="68">
        <f t="shared" si="12"/>
        <v>0</v>
      </c>
      <c r="E177" s="143">
        <f t="shared" si="14"/>
        <v>177</v>
      </c>
      <c r="F177" s="68"/>
      <c r="G177" s="68" t="str">
        <f t="shared" si="13"/>
        <v>←先にカタログのタイプを選択</v>
      </c>
      <c r="AB177" s="104"/>
      <c r="AC177" s="104"/>
      <c r="AD177" s="104"/>
    </row>
    <row r="178" spans="1:30">
      <c r="A178" s="106"/>
      <c r="B178" s="68" t="str">
        <f t="shared" si="11"/>
        <v>選択</v>
      </c>
      <c r="C178" s="68">
        <f t="shared" si="12"/>
        <v>0</v>
      </c>
      <c r="D178" s="68">
        <f t="shared" si="12"/>
        <v>0</v>
      </c>
      <c r="E178" s="143">
        <f t="shared" si="14"/>
        <v>178</v>
      </c>
      <c r="F178" s="68"/>
      <c r="G178" s="68" t="str">
        <f t="shared" si="13"/>
        <v>←先にカタログのタイプを選択</v>
      </c>
      <c r="AB178" s="104"/>
      <c r="AC178" s="104"/>
      <c r="AD178" s="104"/>
    </row>
    <row r="179" spans="1:30">
      <c r="A179" s="106"/>
      <c r="B179" s="68" t="str">
        <f t="shared" si="11"/>
        <v>選択</v>
      </c>
      <c r="C179" s="68">
        <f t="shared" si="12"/>
        <v>0</v>
      </c>
      <c r="D179" s="68">
        <f t="shared" si="12"/>
        <v>0</v>
      </c>
      <c r="E179" s="143">
        <f t="shared" si="14"/>
        <v>179</v>
      </c>
      <c r="F179" s="68"/>
      <c r="G179" s="68" t="str">
        <f t="shared" si="13"/>
        <v>←先にカタログのタイプを選択</v>
      </c>
      <c r="AB179" s="104"/>
      <c r="AC179" s="104"/>
      <c r="AD179" s="104"/>
    </row>
    <row r="180" spans="1:30">
      <c r="A180" s="106"/>
      <c r="B180" s="68" t="str">
        <f t="shared" si="11"/>
        <v>選択</v>
      </c>
      <c r="C180" s="68">
        <f t="shared" si="12"/>
        <v>0</v>
      </c>
      <c r="D180" s="68">
        <f t="shared" si="12"/>
        <v>0</v>
      </c>
      <c r="E180" s="143">
        <f t="shared" si="14"/>
        <v>180</v>
      </c>
      <c r="F180" s="68"/>
      <c r="G180" s="68" t="str">
        <f t="shared" si="13"/>
        <v>←先にカタログのタイプを選択</v>
      </c>
      <c r="AB180" s="104"/>
      <c r="AC180" s="104"/>
      <c r="AD180" s="104"/>
    </row>
    <row r="181" spans="1:30">
      <c r="A181" s="106"/>
      <c r="B181" s="68" t="str">
        <f t="shared" si="11"/>
        <v>選択</v>
      </c>
      <c r="C181" s="68">
        <f t="shared" si="12"/>
        <v>0</v>
      </c>
      <c r="D181" s="68">
        <f t="shared" si="12"/>
        <v>0</v>
      </c>
      <c r="E181" s="143">
        <f t="shared" si="14"/>
        <v>181</v>
      </c>
      <c r="F181" s="68"/>
      <c r="G181" s="68" t="str">
        <f t="shared" si="13"/>
        <v>←先にカタログのタイプを選択</v>
      </c>
      <c r="AB181" s="104"/>
      <c r="AC181" s="104"/>
      <c r="AD181" s="104"/>
    </row>
    <row r="182" spans="1:30">
      <c r="A182" s="106"/>
      <c r="B182" s="68" t="str">
        <f t="shared" si="11"/>
        <v>選択</v>
      </c>
      <c r="C182" s="68">
        <f t="shared" si="12"/>
        <v>0</v>
      </c>
      <c r="D182" s="68">
        <f t="shared" si="12"/>
        <v>0</v>
      </c>
      <c r="E182" s="143">
        <f t="shared" si="14"/>
        <v>182</v>
      </c>
      <c r="F182" s="68"/>
      <c r="G182" s="68" t="str">
        <f t="shared" si="13"/>
        <v>←先にカタログのタイプを選択</v>
      </c>
      <c r="AB182" s="104"/>
      <c r="AC182" s="104"/>
      <c r="AD182" s="104"/>
    </row>
    <row r="183" spans="1:30">
      <c r="A183" s="106"/>
      <c r="B183" s="68" t="str">
        <f t="shared" si="11"/>
        <v>選択</v>
      </c>
      <c r="C183" s="68">
        <f t="shared" si="12"/>
        <v>0</v>
      </c>
      <c r="D183" s="68">
        <f t="shared" si="12"/>
        <v>0</v>
      </c>
      <c r="E183" s="143">
        <f t="shared" si="14"/>
        <v>183</v>
      </c>
      <c r="F183" s="68"/>
      <c r="G183" s="68" t="str">
        <f t="shared" si="13"/>
        <v>←先にカタログのタイプを選択</v>
      </c>
      <c r="AB183" s="104"/>
      <c r="AC183" s="104"/>
      <c r="AD183" s="104"/>
    </row>
    <row r="184" spans="1:30">
      <c r="A184" s="106"/>
      <c r="B184" s="68" t="str">
        <f t="shared" si="11"/>
        <v>選択</v>
      </c>
      <c r="C184" s="68">
        <f t="shared" si="12"/>
        <v>0</v>
      </c>
      <c r="D184" s="68">
        <f t="shared" si="12"/>
        <v>0</v>
      </c>
      <c r="E184" s="143">
        <f t="shared" si="14"/>
        <v>184</v>
      </c>
      <c r="F184" s="68"/>
      <c r="G184" s="68" t="str">
        <f t="shared" si="13"/>
        <v>←先にカタログのタイプを選択</v>
      </c>
      <c r="AB184" s="104"/>
      <c r="AC184" s="104"/>
      <c r="AD184" s="104"/>
    </row>
    <row r="185" spans="1:30">
      <c r="A185" s="106"/>
      <c r="B185" s="68" t="str">
        <f t="shared" si="11"/>
        <v>選択</v>
      </c>
      <c r="C185" s="68">
        <f t="shared" si="12"/>
        <v>0</v>
      </c>
      <c r="D185" s="68">
        <f t="shared" si="12"/>
        <v>0</v>
      </c>
      <c r="E185" s="143">
        <f t="shared" si="14"/>
        <v>185</v>
      </c>
      <c r="F185" s="68"/>
      <c r="G185" s="68" t="str">
        <f t="shared" si="13"/>
        <v>←先にカタログのタイプを選択</v>
      </c>
      <c r="AB185" s="104"/>
      <c r="AC185" s="104"/>
      <c r="AD185" s="104"/>
    </row>
    <row r="186" spans="1:30">
      <c r="A186" s="106"/>
      <c r="B186" s="68" t="str">
        <f t="shared" si="11"/>
        <v>選択</v>
      </c>
      <c r="C186" s="68">
        <f t="shared" si="12"/>
        <v>0</v>
      </c>
      <c r="D186" s="68">
        <f t="shared" si="12"/>
        <v>0</v>
      </c>
      <c r="E186" s="143">
        <f t="shared" si="14"/>
        <v>186</v>
      </c>
      <c r="F186" s="68"/>
      <c r="G186" s="68" t="str">
        <f t="shared" si="13"/>
        <v>←先にカタログのタイプを選択</v>
      </c>
      <c r="AB186" s="104"/>
      <c r="AC186" s="104"/>
      <c r="AD186" s="104"/>
    </row>
    <row r="187" spans="1:30">
      <c r="A187" s="106"/>
      <c r="B187" s="68" t="str">
        <f t="shared" si="11"/>
        <v>選択</v>
      </c>
      <c r="C187" s="68">
        <f t="shared" si="12"/>
        <v>0</v>
      </c>
      <c r="D187" s="68">
        <f t="shared" si="12"/>
        <v>0</v>
      </c>
      <c r="E187" s="143">
        <f t="shared" si="14"/>
        <v>187</v>
      </c>
      <c r="F187" s="68"/>
      <c r="G187" s="68" t="str">
        <f t="shared" si="13"/>
        <v>←先にカタログのタイプを選択</v>
      </c>
      <c r="AB187" s="104"/>
      <c r="AC187" s="104"/>
      <c r="AD187" s="104"/>
    </row>
    <row r="188" spans="1:30">
      <c r="A188" s="106"/>
      <c r="B188" s="68" t="str">
        <f t="shared" si="11"/>
        <v>選択</v>
      </c>
      <c r="C188" s="68">
        <f t="shared" si="12"/>
        <v>0</v>
      </c>
      <c r="D188" s="68">
        <f t="shared" si="12"/>
        <v>0</v>
      </c>
      <c r="E188" s="143">
        <f t="shared" si="14"/>
        <v>188</v>
      </c>
      <c r="F188" s="68"/>
      <c r="G188" s="68" t="str">
        <f t="shared" si="13"/>
        <v>←先にカタログのタイプを選択</v>
      </c>
      <c r="AB188" s="104"/>
      <c r="AC188" s="104"/>
      <c r="AD188" s="104"/>
    </row>
    <row r="189" spans="1:30">
      <c r="A189" s="144"/>
      <c r="B189" s="10"/>
      <c r="C189" s="10"/>
      <c r="D189" s="10"/>
      <c r="E189" s="145">
        <f t="shared" si="14"/>
        <v>189</v>
      </c>
      <c r="F189" s="10"/>
      <c r="G189" s="10"/>
      <c r="AB189" s="104"/>
      <c r="AC189" s="104"/>
      <c r="AD189" s="104"/>
    </row>
    <row r="190" spans="1:30">
      <c r="A190" s="144"/>
      <c r="B190" s="10"/>
      <c r="C190" s="10"/>
      <c r="D190" s="10"/>
      <c r="E190" s="145">
        <f t="shared" si="14"/>
        <v>190</v>
      </c>
      <c r="F190" s="10"/>
      <c r="G190" s="10"/>
      <c r="AB190" s="104"/>
      <c r="AC190" s="104"/>
      <c r="AD190" s="104"/>
    </row>
    <row r="191" spans="1:30">
      <c r="A191" s="106">
        <v>2</v>
      </c>
      <c r="B191" s="68" t="str">
        <f>IF(
$F$191=2,CHOOSE(
$B$102,"選択",D2,G2,J2,M2,P2,S2,V2,Y2,AB2,AE2,AH2,AK2,AN2,AQ2,AT2,AW2,AZ2,BC2,BF2,BI2,BL2,BO2,BR2,BU2,BX2,CA2,CD2),IF(
$F$191=3,CHOOSE(
$B$102,"選択",CM2,CP2,CS2,CV2,CY2,DB2,DE2,DH2,DK2,DN2,DQ2,DT2,DW2,DZ2,EC2,EF2,EI2,EL2,EO2,ER2,EU2,EX2,FA2,FD2,FG2,FJ2,FM2),IF(
$F$191=4,CHOOSE(
$B$102,"選択",FT2,FW2,FZ2,GC2,GF2,GI2,GL2,GO2,GR2,GU2,GX2,HA2,HD2,HG2,HJ2,HM2,HP2,HS2,HV2,HY2,IB2,IE2,IH2,IK2,IN2,IQ2,IT2),IF(
$F$191=5,CHOOSE(
$B$102,"選択",D2002,G2002,J2002,M2002,P2002,S2002,V2002,Y2002,AB2002,AE2002,AH2002,AK2002,AN2002,AQ2002,AT2002,AW2002,AZ2002,BC2002,BF2002,BI2002,BL2002,BO2002,BR2002,BU2002,BX2002,CA2002,CD2002),CHOOSE(
$B$102,"選択",CM2002,CP2002,CS2002,CV2002,CY2002,DB2002,DE2002,DH2002,DK2002,DN2002,DQ2002,DT2002,DW2002,DZ2002,EC2002,EF2002,EI2002,EL2002,EO2002,ER2002,EU2002,EX2002,FA2002,FD2002,FG2002,FJ2002,FM2002)))))</f>
        <v>選択</v>
      </c>
      <c r="C191" s="68">
        <f>IF(
$F$191=2,CHOOSE(
$B$102,0,E2,H2,K2,N2,Q2,T2,W2,Z2,AC2,AF2,AI2,AL2,AO2,AR2,AU2,AX2,BA2,BD2,BG2,BJ2,BM2,BP2,BS2,BV2,BY2,CB2,CE2),IF(
$F$191=3,CHOOSE(
$B$102,0,CN2,CQ2,CT2,CW2,CZ2,DC2,DF2,DI2,DL2,DO2,DR2,DU2,DX2,EA2,ED2,EG2,EJ2,EM2,EP2,ES2,EV2,EY2,FB2,FE2,FH2,FK2,FN2),IF(
$F$191=4,CHOOSE(
$B$102,0,FU2,FX2,GA2,GD2,GG2,GJ2,GM2,GP2,GS2,GV2,GY2,HB2,HE2,HH2,HK2,HN2,HQ2,HT2,HW2,HZ2,IC2,IF2,II2,IL2,IO2,IR2,IU2),IF(
$F$191=5,CHOOSE(
$B$102,0,E2002,H2002,K2002,N2002,Q2002,T2002,W2002,Z2002,AC2002,AF2002,AI2002,AL2002,AO2002,AR2002,AU2002,AX2002,BA2002,BD2002,BG2002,BJ2002,BM2002,BP2002,BS2002,BV2002,BY2002,CB2002,CE2002),CHOOSE(
$B$102,0,CN2002,CQ2002,CT2002,CW2002,CZ2002,DC2002,DF2002,DI2002,DL2002,DO2002,DR2002,DU2002,DX2002,EA2002,ED2002,EG2002,EJ2002,EM2002,EP2002,ES2002,EV2002,EY2002,FB2002,FE2002,FH2002,FK2002,FN2002)))))</f>
        <v>0</v>
      </c>
      <c r="D191" s="68">
        <f>IF(
$F$191=2,CHOOSE(
$B$102,0,F2,I2,L2,O2,R2,U2,X2,AA2,AD2,AG2,AJ2,AM2,AP2,AS2,AV2,AY2,BB2,BE2,BH2,BK2,BN2,BQ2,BT2,BW2,BZ2,CC2,CF2),IF(
$F$191=3,CHOOSE(
$B$102,0,CO2,CR2,CU2,CX2,DA2,DD2,DG2,DJ2,DM2,DP2,DS2,DV2,DY2,EB2,EE2,EH2,EK2,EN2,EQ2,ET2,EW2,EZ2,FC2,FF2,FI2,FL2,FO2),IF(
$F$191=4,CHOOSE(
$B$102,0,FV2,FY2,GB2,GE2,GH2,GK2,GN2,GQ2,GT2,GW2,GZ2,HC2,HF2,HI2,HL2,HO2,HR2,HU2,HX2,IA2,ID2,IG2,IJ2,IM2,IP2,IS2,IV2),IF(
$F$191=5,CHOOSE(
$B$102,0,F2002,I2002,L2002,O2002,R2002,U2002,X2002,AA2002,AD2002,AG2002,AJ2002,AM2002,AP2002,AS2002,AV2002,AY2002,BB2002,BE2002,BH2002,BK2002,BN2002,BQ2002,BT2002,BW2002,BZ2002,CC2002,CF2002),CHOOSE(
$B$102,0,CO2002,CR2002,CU2002,CX2002,DA2002,DD2002,DG2002,DJ2002,DM2002,DP2002,DS2002,DV2002,DY2002,EB2002,EE2002,EH2002,EK2002,EN2002,EQ2002,ET2002,EW2002,EZ2002,FC2002,FF2002,FI2002,FL2002,FO2002)))))</f>
        <v>0</v>
      </c>
      <c r="E191" s="143">
        <f t="shared" si="14"/>
        <v>191</v>
      </c>
      <c r="F191" s="68">
        <v>1</v>
      </c>
      <c r="G191" s="68" t="str">
        <f>CHOOSE($F$191,"←先にカタログのタイプを選択",C2,CL2,FS2,C2002,CL2002)</f>
        <v>←先にカタログのタイプを選択</v>
      </c>
      <c r="AB191" s="104"/>
      <c r="AC191" s="104"/>
      <c r="AD191" s="104"/>
    </row>
    <row r="192" spans="1:30">
      <c r="A192" s="106"/>
      <c r="B192" s="68" t="str">
        <f t="shared" ref="B192:B217" si="15">IF(
$F$191=2,CHOOSE(
$B$102,"選択",D3,G3,J3,M3,P3,S3,V3,Y3,AB3,AE3,AH3,AK3,AN3,AQ3,AT3,AW3,AZ3,BC3,BF3,BI3,BL3,BO3,BR3,BU3,BX3,CA3,CD3),IF(
$F$191=3,CHOOSE(
$B$102,"選択",CM3,CP3,CS3,CV3,CY3,DB3,DE3,DH3,DK3,DN3,DQ3,DT3,DW3,DZ3,EC3,EF3,EI3,EL3,EO3,ER3,EU3,EX3,FA3,FD3,FG3,FJ3,FM3),IF(
$F$191=4,CHOOSE(
$B$102,"選択",FT3,FW3,FZ3,GC3,GF3,GI3,GL3,GO3,GR3,GU3,GX3,HA3,HD3,HG3,HJ3,HM3,HP3,HS3,HV3,HY3,IB3,IE3,IH3,IK3,IN3,IQ3,IT3),IF(
$F$191=5,CHOOSE(
$B$102,"選択",D2003,G2003,J2003,M2003,P2003,S2003,V2003,Y2003,AB2003,AE2003,AH2003,AK2003,AN2003,AQ2003,AT2003,AW2003,AZ2003,BC2003,BF2003,BI2003,BL2003,BO2003,BR2003,BU2003,BX2003,CA2003,CD2003),CHOOSE(
$B$102,"選択",CM2003,CP2003,CS2003,CV2003,CY2003,DB2003,DE2003,DH2003,DK2003,DN2003,DQ2003,DT2003,DW2003,DZ2003,EC2003,EF2003,EI2003,EL2003,EO2003,ER2003,EU2003,EX2003,FA2003,FD2003,FG2003,FJ2003,FM2003)))))</f>
        <v>選択</v>
      </c>
      <c r="C192" s="68">
        <f t="shared" ref="C192:D217" si="16">IF(
$F$191=2,CHOOSE(
$B$102,0,E3,H3,K3,N3,Q3,T3,W3,Z3,AC3,AF3,AI3,AL3,AO3,AR3,AU3,AX3,BA3,BD3,BG3,BJ3,BM3,BP3,BS3,BV3,BY3,CB3,CE3),IF(
$F$191=3,CHOOSE(
$B$102,0,CN3,CQ3,CT3,CW3,CZ3,DC3,DF3,DI3,DL3,DO3,DR3,DU3,DX3,EA3,ED3,EG3,EJ3,EM3,EP3,ES3,EV3,EY3,FB3,FE3,FH3,FK3,FN3),IF(
$F$191=4,CHOOSE(
$B$102,0,FU3,FX3,GA3,GD3,GG3,GJ3,GM3,GP3,GS3,GV3,GY3,HB3,HE3,HH3,HK3,HN3,HQ3,HT3,HW3,HZ3,IC3,IF3,II3,IL3,IO3,IR3,IU3),IF(
$F$191=5,CHOOSE(
$B$102,0,E2003,H2003,K2003,N2003,Q2003,T2003,W2003,Z2003,AC2003,AF2003,AI2003,AL2003,AO2003,AR2003,AU2003,AX2003,BA2003,BD2003,BG2003,BJ2003,BM2003,BP2003,BS2003,BV2003,BY2003,CB2003,CE2003),CHOOSE(
$B$102,0,CN2003,CQ2003,CT2003,CW2003,CZ2003,DC2003,DF2003,DI2003,DL2003,DO2003,DR2003,DU2003,DX2003,EA2003,ED2003,EG2003,EJ2003,EM2003,EP2003,ES2003,EV2003,EY2003,FB2003,FE2003,FH2003,FK2003,FN2003)))))</f>
        <v>0</v>
      </c>
      <c r="D192" s="68">
        <f t="shared" si="16"/>
        <v>0</v>
      </c>
      <c r="E192" s="143">
        <f t="shared" si="14"/>
        <v>192</v>
      </c>
      <c r="F192" s="68"/>
      <c r="G192" s="68" t="str">
        <f t="shared" ref="G192:G218" si="17">CHOOSE($F$191,"←先にカタログのタイプを選択",C3,CL3,FS3,C2003,CL2003)</f>
        <v>←先にカタログのタイプを選択</v>
      </c>
      <c r="AB192" s="104"/>
      <c r="AC192" s="104"/>
      <c r="AD192" s="104"/>
    </row>
    <row r="193" spans="1:30">
      <c r="A193" s="106"/>
      <c r="B193" s="68" t="str">
        <f t="shared" si="15"/>
        <v>選択</v>
      </c>
      <c r="C193" s="68">
        <f t="shared" si="16"/>
        <v>0</v>
      </c>
      <c r="D193" s="68">
        <f t="shared" si="16"/>
        <v>0</v>
      </c>
      <c r="E193" s="143">
        <f t="shared" si="14"/>
        <v>193</v>
      </c>
      <c r="F193" s="68"/>
      <c r="G193" s="68" t="str">
        <f t="shared" si="17"/>
        <v>←先にカタログのタイプを選択</v>
      </c>
      <c r="AB193" s="104"/>
      <c r="AC193" s="104"/>
      <c r="AD193" s="104"/>
    </row>
    <row r="194" spans="1:30">
      <c r="A194" s="106"/>
      <c r="B194" s="68" t="str">
        <f t="shared" si="15"/>
        <v>選択</v>
      </c>
      <c r="C194" s="68">
        <f t="shared" si="16"/>
        <v>0</v>
      </c>
      <c r="D194" s="68">
        <f t="shared" si="16"/>
        <v>0</v>
      </c>
      <c r="E194" s="143">
        <f t="shared" si="14"/>
        <v>194</v>
      </c>
      <c r="F194" s="68"/>
      <c r="G194" s="68" t="str">
        <f t="shared" si="17"/>
        <v>←先にカタログのタイプを選択</v>
      </c>
      <c r="AB194" s="104"/>
      <c r="AC194" s="104"/>
      <c r="AD194" s="104"/>
    </row>
    <row r="195" spans="1:30">
      <c r="A195" s="106"/>
      <c r="B195" s="68" t="str">
        <f t="shared" si="15"/>
        <v>選択</v>
      </c>
      <c r="C195" s="68">
        <f t="shared" si="16"/>
        <v>0</v>
      </c>
      <c r="D195" s="68">
        <f t="shared" si="16"/>
        <v>0</v>
      </c>
      <c r="E195" s="143">
        <f t="shared" si="14"/>
        <v>195</v>
      </c>
      <c r="F195" s="68"/>
      <c r="G195" s="68" t="str">
        <f t="shared" si="17"/>
        <v>←先にカタログのタイプを選択</v>
      </c>
      <c r="AB195" s="104"/>
      <c r="AC195" s="104"/>
      <c r="AD195" s="104"/>
    </row>
    <row r="196" spans="1:30">
      <c r="A196" s="106"/>
      <c r="B196" s="68" t="str">
        <f t="shared" si="15"/>
        <v>選択</v>
      </c>
      <c r="C196" s="68">
        <f t="shared" si="16"/>
        <v>0</v>
      </c>
      <c r="D196" s="68">
        <f t="shared" si="16"/>
        <v>0</v>
      </c>
      <c r="E196" s="143">
        <f t="shared" si="14"/>
        <v>196</v>
      </c>
      <c r="F196" s="68"/>
      <c r="G196" s="68" t="str">
        <f t="shared" si="17"/>
        <v>←先にカタログのタイプを選択</v>
      </c>
      <c r="AB196" s="104"/>
      <c r="AC196" s="104"/>
      <c r="AD196" s="104"/>
    </row>
    <row r="197" spans="1:30">
      <c r="A197" s="106"/>
      <c r="B197" s="68" t="str">
        <f t="shared" si="15"/>
        <v>選択</v>
      </c>
      <c r="C197" s="68">
        <f t="shared" si="16"/>
        <v>0</v>
      </c>
      <c r="D197" s="68">
        <f t="shared" si="16"/>
        <v>0</v>
      </c>
      <c r="E197" s="143">
        <f t="shared" si="14"/>
        <v>197</v>
      </c>
      <c r="F197" s="68"/>
      <c r="G197" s="68" t="str">
        <f t="shared" si="17"/>
        <v>←先にカタログのタイプを選択</v>
      </c>
      <c r="AB197" s="104"/>
      <c r="AC197" s="104"/>
      <c r="AD197" s="104"/>
    </row>
    <row r="198" spans="1:30">
      <c r="A198" s="106"/>
      <c r="B198" s="68" t="str">
        <f t="shared" si="15"/>
        <v>選択</v>
      </c>
      <c r="C198" s="68">
        <f t="shared" si="16"/>
        <v>0</v>
      </c>
      <c r="D198" s="68">
        <f t="shared" si="16"/>
        <v>0</v>
      </c>
      <c r="E198" s="143">
        <f t="shared" si="14"/>
        <v>198</v>
      </c>
      <c r="F198" s="68"/>
      <c r="G198" s="68" t="str">
        <f t="shared" si="17"/>
        <v>←先にカタログのタイプを選択</v>
      </c>
      <c r="AB198" s="104"/>
      <c r="AC198" s="104"/>
      <c r="AD198" s="104"/>
    </row>
    <row r="199" spans="1:30">
      <c r="A199" s="106"/>
      <c r="B199" s="68" t="str">
        <f t="shared" si="15"/>
        <v>選択</v>
      </c>
      <c r="C199" s="68">
        <f t="shared" si="16"/>
        <v>0</v>
      </c>
      <c r="D199" s="68">
        <f t="shared" si="16"/>
        <v>0</v>
      </c>
      <c r="E199" s="143">
        <f t="shared" si="14"/>
        <v>199</v>
      </c>
      <c r="F199" s="68"/>
      <c r="G199" s="68" t="str">
        <f t="shared" si="17"/>
        <v>←先にカタログのタイプを選択</v>
      </c>
      <c r="AB199" s="104"/>
      <c r="AC199" s="104"/>
      <c r="AD199" s="104"/>
    </row>
    <row r="200" spans="1:30">
      <c r="A200" s="106"/>
      <c r="B200" s="68" t="str">
        <f t="shared" si="15"/>
        <v>選択</v>
      </c>
      <c r="C200" s="68">
        <f t="shared" si="16"/>
        <v>0</v>
      </c>
      <c r="D200" s="68">
        <f t="shared" si="16"/>
        <v>0</v>
      </c>
      <c r="E200" s="143">
        <f t="shared" si="14"/>
        <v>200</v>
      </c>
      <c r="F200" s="68"/>
      <c r="G200" s="68" t="str">
        <f t="shared" si="17"/>
        <v>←先にカタログのタイプを選択</v>
      </c>
      <c r="AB200" s="104"/>
      <c r="AC200" s="104"/>
      <c r="AD200" s="104"/>
    </row>
    <row r="201" spans="1:30">
      <c r="A201" s="106"/>
      <c r="B201" s="68" t="str">
        <f t="shared" si="15"/>
        <v>選択</v>
      </c>
      <c r="C201" s="68">
        <f t="shared" si="16"/>
        <v>0</v>
      </c>
      <c r="D201" s="68">
        <f t="shared" si="16"/>
        <v>0</v>
      </c>
      <c r="E201" s="143">
        <f t="shared" si="14"/>
        <v>201</v>
      </c>
      <c r="F201" s="68"/>
      <c r="G201" s="68" t="str">
        <f t="shared" si="17"/>
        <v>←先にカタログのタイプを選択</v>
      </c>
      <c r="AB201" s="104"/>
      <c r="AC201" s="104"/>
      <c r="AD201" s="104"/>
    </row>
    <row r="202" spans="1:30">
      <c r="A202" s="106"/>
      <c r="B202" s="68" t="str">
        <f t="shared" si="15"/>
        <v>選択</v>
      </c>
      <c r="C202" s="68">
        <f t="shared" si="16"/>
        <v>0</v>
      </c>
      <c r="D202" s="68">
        <f t="shared" si="16"/>
        <v>0</v>
      </c>
      <c r="E202" s="143">
        <f t="shared" si="14"/>
        <v>202</v>
      </c>
      <c r="F202" s="68"/>
      <c r="G202" s="68" t="str">
        <f t="shared" si="17"/>
        <v>←先にカタログのタイプを選択</v>
      </c>
      <c r="AB202" s="104"/>
      <c r="AC202" s="104"/>
      <c r="AD202" s="104"/>
    </row>
    <row r="203" spans="1:30">
      <c r="A203" s="106"/>
      <c r="B203" s="68" t="str">
        <f t="shared" si="15"/>
        <v>選択</v>
      </c>
      <c r="C203" s="68">
        <f t="shared" si="16"/>
        <v>0</v>
      </c>
      <c r="D203" s="68">
        <f t="shared" si="16"/>
        <v>0</v>
      </c>
      <c r="E203" s="143">
        <f t="shared" si="14"/>
        <v>203</v>
      </c>
      <c r="F203" s="68"/>
      <c r="G203" s="68" t="str">
        <f t="shared" si="17"/>
        <v>←先にカタログのタイプを選択</v>
      </c>
      <c r="AB203" s="104"/>
      <c r="AC203" s="104"/>
      <c r="AD203" s="104"/>
    </row>
    <row r="204" spans="1:30">
      <c r="A204" s="106"/>
      <c r="B204" s="68" t="str">
        <f t="shared" si="15"/>
        <v>選択</v>
      </c>
      <c r="C204" s="68">
        <f t="shared" si="16"/>
        <v>0</v>
      </c>
      <c r="D204" s="68">
        <f t="shared" si="16"/>
        <v>0</v>
      </c>
      <c r="E204" s="143">
        <f t="shared" si="14"/>
        <v>204</v>
      </c>
      <c r="F204" s="68"/>
      <c r="G204" s="68" t="str">
        <f t="shared" si="17"/>
        <v>←先にカタログのタイプを選択</v>
      </c>
      <c r="AB204" s="104"/>
      <c r="AC204" s="104"/>
      <c r="AD204" s="104"/>
    </row>
    <row r="205" spans="1:30">
      <c r="A205" s="106"/>
      <c r="B205" s="68" t="str">
        <f t="shared" si="15"/>
        <v>選択</v>
      </c>
      <c r="C205" s="68">
        <f t="shared" si="16"/>
        <v>0</v>
      </c>
      <c r="D205" s="68">
        <f t="shared" si="16"/>
        <v>0</v>
      </c>
      <c r="E205" s="143">
        <f t="shared" si="14"/>
        <v>205</v>
      </c>
      <c r="F205" s="68"/>
      <c r="G205" s="68" t="str">
        <f t="shared" si="17"/>
        <v>←先にカタログのタイプを選択</v>
      </c>
      <c r="AB205" s="104"/>
      <c r="AC205" s="104"/>
      <c r="AD205" s="104"/>
    </row>
    <row r="206" spans="1:30">
      <c r="A206" s="106"/>
      <c r="B206" s="68" t="str">
        <f t="shared" si="15"/>
        <v>選択</v>
      </c>
      <c r="C206" s="68">
        <f t="shared" si="16"/>
        <v>0</v>
      </c>
      <c r="D206" s="68">
        <f t="shared" si="16"/>
        <v>0</v>
      </c>
      <c r="E206" s="143">
        <f t="shared" si="14"/>
        <v>206</v>
      </c>
      <c r="F206" s="68"/>
      <c r="G206" s="68" t="str">
        <f t="shared" si="17"/>
        <v>←先にカタログのタイプを選択</v>
      </c>
      <c r="AB206" s="104"/>
      <c r="AC206" s="104"/>
      <c r="AD206" s="104"/>
    </row>
    <row r="207" spans="1:30">
      <c r="A207" s="106"/>
      <c r="B207" s="68" t="str">
        <f t="shared" si="15"/>
        <v>選択</v>
      </c>
      <c r="C207" s="68">
        <f t="shared" si="16"/>
        <v>0</v>
      </c>
      <c r="D207" s="68">
        <f t="shared" si="16"/>
        <v>0</v>
      </c>
      <c r="E207" s="143">
        <f t="shared" si="14"/>
        <v>207</v>
      </c>
      <c r="F207" s="68"/>
      <c r="G207" s="68" t="str">
        <f t="shared" si="17"/>
        <v>←先にカタログのタイプを選択</v>
      </c>
      <c r="AB207" s="104"/>
      <c r="AC207" s="104"/>
      <c r="AD207" s="104"/>
    </row>
    <row r="208" spans="1:30">
      <c r="A208" s="106"/>
      <c r="B208" s="68" t="str">
        <f t="shared" si="15"/>
        <v>選択</v>
      </c>
      <c r="C208" s="68">
        <f t="shared" si="16"/>
        <v>0</v>
      </c>
      <c r="D208" s="68">
        <f t="shared" si="16"/>
        <v>0</v>
      </c>
      <c r="E208" s="143">
        <f t="shared" si="14"/>
        <v>208</v>
      </c>
      <c r="F208" s="68"/>
      <c r="G208" s="68" t="str">
        <f t="shared" si="17"/>
        <v>←先にカタログのタイプを選択</v>
      </c>
      <c r="AB208" s="104"/>
      <c r="AC208" s="104"/>
      <c r="AD208" s="104"/>
    </row>
    <row r="209" spans="1:30">
      <c r="A209" s="106"/>
      <c r="B209" s="68" t="str">
        <f t="shared" si="15"/>
        <v>選択</v>
      </c>
      <c r="C209" s="68">
        <f t="shared" si="16"/>
        <v>0</v>
      </c>
      <c r="D209" s="68">
        <f t="shared" si="16"/>
        <v>0</v>
      </c>
      <c r="E209" s="143">
        <f t="shared" si="14"/>
        <v>209</v>
      </c>
      <c r="F209" s="68"/>
      <c r="G209" s="68" t="str">
        <f t="shared" si="17"/>
        <v>←先にカタログのタイプを選択</v>
      </c>
      <c r="AB209" s="104"/>
      <c r="AC209" s="104"/>
      <c r="AD209" s="104"/>
    </row>
    <row r="210" spans="1:30">
      <c r="A210" s="106"/>
      <c r="B210" s="68" t="str">
        <f t="shared" si="15"/>
        <v>選択</v>
      </c>
      <c r="C210" s="68">
        <f t="shared" si="16"/>
        <v>0</v>
      </c>
      <c r="D210" s="68">
        <f t="shared" si="16"/>
        <v>0</v>
      </c>
      <c r="E210" s="143">
        <f t="shared" si="14"/>
        <v>210</v>
      </c>
      <c r="F210" s="68"/>
      <c r="G210" s="68" t="str">
        <f t="shared" si="17"/>
        <v>←先にカタログのタイプを選択</v>
      </c>
      <c r="AB210" s="104"/>
      <c r="AC210" s="104"/>
      <c r="AD210" s="104"/>
    </row>
    <row r="211" spans="1:30">
      <c r="A211" s="106"/>
      <c r="B211" s="68" t="str">
        <f t="shared" si="15"/>
        <v>選択</v>
      </c>
      <c r="C211" s="68">
        <f t="shared" si="16"/>
        <v>0</v>
      </c>
      <c r="D211" s="68">
        <f t="shared" si="16"/>
        <v>0</v>
      </c>
      <c r="E211" s="143">
        <f t="shared" si="14"/>
        <v>211</v>
      </c>
      <c r="F211" s="68"/>
      <c r="G211" s="68" t="str">
        <f t="shared" si="17"/>
        <v>←先にカタログのタイプを選択</v>
      </c>
      <c r="AB211" s="104"/>
      <c r="AC211" s="104"/>
      <c r="AD211" s="104"/>
    </row>
    <row r="212" spans="1:30">
      <c r="A212" s="106"/>
      <c r="B212" s="68" t="str">
        <f t="shared" si="15"/>
        <v>選択</v>
      </c>
      <c r="C212" s="68">
        <f t="shared" si="16"/>
        <v>0</v>
      </c>
      <c r="D212" s="68">
        <f t="shared" si="16"/>
        <v>0</v>
      </c>
      <c r="E212" s="143">
        <f t="shared" si="14"/>
        <v>212</v>
      </c>
      <c r="F212" s="68"/>
      <c r="G212" s="68" t="str">
        <f t="shared" si="17"/>
        <v>←先にカタログのタイプを選択</v>
      </c>
      <c r="AB212" s="104"/>
      <c r="AC212" s="104"/>
      <c r="AD212" s="104"/>
    </row>
    <row r="213" spans="1:30">
      <c r="A213" s="106"/>
      <c r="B213" s="68" t="str">
        <f t="shared" si="15"/>
        <v>選択</v>
      </c>
      <c r="C213" s="68">
        <f t="shared" si="16"/>
        <v>0</v>
      </c>
      <c r="D213" s="68">
        <f t="shared" si="16"/>
        <v>0</v>
      </c>
      <c r="E213" s="143">
        <f t="shared" si="14"/>
        <v>213</v>
      </c>
      <c r="F213" s="68"/>
      <c r="G213" s="68" t="str">
        <f t="shared" si="17"/>
        <v>←先にカタログのタイプを選択</v>
      </c>
      <c r="AB213" s="104"/>
      <c r="AC213" s="104"/>
      <c r="AD213" s="104"/>
    </row>
    <row r="214" spans="1:30">
      <c r="A214" s="106"/>
      <c r="B214" s="68" t="str">
        <f t="shared" si="15"/>
        <v>選択</v>
      </c>
      <c r="C214" s="68">
        <f t="shared" si="16"/>
        <v>0</v>
      </c>
      <c r="D214" s="68">
        <f t="shared" si="16"/>
        <v>0</v>
      </c>
      <c r="E214" s="143">
        <f t="shared" si="14"/>
        <v>214</v>
      </c>
      <c r="F214" s="68"/>
      <c r="G214" s="68" t="str">
        <f t="shared" si="17"/>
        <v>←先にカタログのタイプを選択</v>
      </c>
      <c r="AB214" s="104"/>
      <c r="AC214" s="104"/>
      <c r="AD214" s="104"/>
    </row>
    <row r="215" spans="1:30">
      <c r="A215" s="106"/>
      <c r="B215" s="68" t="str">
        <f t="shared" si="15"/>
        <v>選択</v>
      </c>
      <c r="C215" s="68">
        <f t="shared" si="16"/>
        <v>0</v>
      </c>
      <c r="D215" s="68">
        <f t="shared" si="16"/>
        <v>0</v>
      </c>
      <c r="E215" s="143">
        <f t="shared" si="14"/>
        <v>215</v>
      </c>
      <c r="F215" s="68"/>
      <c r="G215" s="68" t="str">
        <f t="shared" si="17"/>
        <v>←先にカタログのタイプを選択</v>
      </c>
      <c r="AB215" s="104"/>
      <c r="AC215" s="104"/>
      <c r="AD215" s="104"/>
    </row>
    <row r="216" spans="1:30">
      <c r="A216" s="106"/>
      <c r="B216" s="68" t="str">
        <f t="shared" si="15"/>
        <v>選択</v>
      </c>
      <c r="C216" s="68">
        <f t="shared" si="16"/>
        <v>0</v>
      </c>
      <c r="D216" s="68">
        <f t="shared" si="16"/>
        <v>0</v>
      </c>
      <c r="E216" s="143">
        <f t="shared" si="14"/>
        <v>216</v>
      </c>
      <c r="F216" s="68"/>
      <c r="G216" s="68" t="str">
        <f t="shared" si="17"/>
        <v>←先にカタログのタイプを選択</v>
      </c>
      <c r="AB216" s="104"/>
      <c r="AC216" s="104"/>
      <c r="AD216" s="104"/>
    </row>
    <row r="217" spans="1:30">
      <c r="A217" s="106"/>
      <c r="B217" s="68" t="str">
        <f t="shared" si="15"/>
        <v>選択</v>
      </c>
      <c r="C217" s="68">
        <f t="shared" si="16"/>
        <v>0</v>
      </c>
      <c r="D217" s="68">
        <f t="shared" si="16"/>
        <v>0</v>
      </c>
      <c r="E217" s="143">
        <f t="shared" si="14"/>
        <v>217</v>
      </c>
      <c r="F217" s="68"/>
      <c r="G217" s="68" t="str">
        <f t="shared" si="17"/>
        <v>←先にカタログのタイプを選択</v>
      </c>
      <c r="AB217" s="104"/>
      <c r="AC217" s="104"/>
      <c r="AD217" s="104"/>
    </row>
    <row r="218" spans="1:30">
      <c r="A218" s="106"/>
      <c r="B218" s="68" t="str">
        <f>IF(
$F$191=2,CHOOSE(
$B$102,"選択",D29,G29,J29,M29,P29,S29,V29,Y29,AB29,AE29,AH29,AK29,AN29,AQ29,AT29,AW29,AZ29,BC29,BF29,BI29,BL29,BO29,BR29,BU29,BX29,CA29,CD29),IF(
$F$191=3,CHOOSE(
$B$102,"選択",CM29,CP29,CS29,CV29,CY29,DB29,DE29,DH29,DK29,DN29,DQ29,DT29,DW29,DZ29,EC29,EF29,EI29,EL29,EO29,ER29,EU29,EX29,FA29,FD29,FG29,FJ29,FM29),IF(
$F$191=4,CHOOSE(
$B$102,"選択",FT29,FW29,FZ29,GC29,GF29,GI29,GL29,GO29,GR29,GU29,GX29,HA29,HD29,HG29,HJ29,HM29,HP29,HS29,HV29,HY29,IB29,IE29,IH29,IK29,IN29,IQ29,IT29),IF(
$F$191=5,CHOOSE(
$B$102,"選択",D2029,G2029,J2029,M2029,P2029,S2029,V2029,Y2029,AB2029,AE2029,AH2029,AK2029,AN2029,AQ2029,AT2029,AW2029,AZ2029,BC2029,BF2029,BI2029,BL2029,BO2029,BR2029,BU2029,BX2029,CA2029,CD2029),CHOOSE(
$B$102,"選択",CM2029,CP2029,CS2029,CV2029,CY2029,DB2029,DE2029,DH2029,DK2029,DN2029,DQ2029,DT2029,DW2029,DZ2029,EC2029,EF2029,EI2029,EL2029,EO2029,ER2029,EU2029,EX2029,FA2029,FD2029,FG2029,FJ2029,FM2029)))))</f>
        <v>選択</v>
      </c>
      <c r="C218" s="68">
        <f>IF(
$F$191=2,CHOOSE(
$B$102,0,E29,H29,K29,N29,Q29,T29,W29,Z29,AC29,AF29,AI29,AL29,AO29,AR29,AU29,AX29,BA29,BD29,BG29,BJ29,BM29,BP29,BS29,BV29,BY29,CB29,CE29),IF(
$F$191=3,CHOOSE(
$B$102,0,CN29,CQ29,CT29,CW29,CZ29,DC29,DF29,DI29,DL29,DO29,DR29,DU29,DX29,EA29,ED29,EG29,EJ29,EM29,EP29,ES29,EV29,EY29,FB29,FE29,FH29,FK29,FN29),IF(
$F$191=4,CHOOSE(
$B$102,0,FU29,FX29,GA29,GD29,GG29,GJ29,GM29,GP29,GS29,GV29,GY29,HB29,HE29,HH29,HK29,HN29,HQ29,HT29,HW29,HZ29,IC29,IF29,II29,IL29,IO29,IR29,IU29),IF(
$F$191=5,CHOOSE(
$B$102,0,E2029,H2029,K2029,N2029,Q2029,T2029,W2029,Z2029,AC2029,AF2029,AI2029,AL2029,AO2029,AR2029,AU2029,AX2029,BA2029,BD2029,BG2029,BJ2029,BM2029,BP2029,BS2029,BV2029,BY2029,CB2029,CE2029),CHOOSE(
$B$102,0,CN2029,CQ2029,CT2029,CW2029,CZ2029,DC2029,DF2029,DI2029,DL2029,DO2029,DR2029,DU2029,DX2029,EA2029,ED2029,EG2029,EJ2029,EM2029,EP2029,ES2029,EV2029,EY2029,FB2029,FE2029,FH2029,FK2029,FN2029)))))</f>
        <v>0</v>
      </c>
      <c r="D218" s="68">
        <f>IF(
$F$191=2,CHOOSE(
$B$102,0,F29,I29,L29,O29,R29,U29,X29,AA29,AD29,AG29,AJ29,AM29,AP29,AS29,AV29,AY29,BB29,BE29,BH29,BK29,BN29,BQ29,BT29,BW29,BZ29,CC29,CF29),IF(
$F$191=3,CHOOSE(
$B$102,0,CO29,CR29,CU29,CX29,DA29,DD29,DG29,DJ29,DM29,DP29,DS29,DV29,DY29,EB29,EE29,EH29,EK29,EN29,EQ29,ET29,EW29,EZ29,FC29,FF29,FI29,FL29,FO29),IF(
$F$191=4,CHOOSE(
$B$102,0,FV29,FY29,GB29,GE29,GH29,GK29,GN29,GQ29,GT29,GW29,GZ29,HC29,HF29,HI29,HL29,HO29,HR29,HU29,HX29,IA29,ID29,IG29,IJ29,IM29,IP29,IS29,IV29),IF(
$F$191=5,CHOOSE(
$B$102,0,F2029,I2029,L2029,O2029,R2029,U2029,X2029,AA2029,AD2029,AG2029,AJ2029,AM2029,AP2029,AS2029,AV2029,AY2029,BB2029,BE2029,BH2029,BK2029,BN2029,BQ2029,BT2029,BW2029,BZ2029,CC2029,CF2029),CHOOSE(
$B$102,0,CO2029,CR2029,CU2029,CX2029,DA2029,DD2029,DG2029,DJ2029,DM2029,DP2029,DS2029,DV2029,DY2029,EB2029,EE2029,EH2029,EK2029,EN2029,EQ2029,ET2029,EW2029,EZ2029,FC2029,FF2029,FI2029,FL2029,FO2029)))))</f>
        <v>0</v>
      </c>
      <c r="E218" s="143">
        <f t="shared" si="14"/>
        <v>218</v>
      </c>
      <c r="F218" s="68"/>
      <c r="G218" s="68" t="str">
        <f t="shared" si="17"/>
        <v>←先にカタログのタイプを選択</v>
      </c>
      <c r="AB218" s="104"/>
      <c r="AC218" s="104"/>
      <c r="AD218" s="104"/>
    </row>
    <row r="219" spans="1:30">
      <c r="A219" s="144"/>
      <c r="B219" s="10"/>
      <c r="C219" s="10"/>
      <c r="D219" s="10"/>
      <c r="E219" s="145">
        <f t="shared" si="14"/>
        <v>219</v>
      </c>
      <c r="F219" s="10"/>
      <c r="G219" s="10"/>
      <c r="AB219" s="104"/>
      <c r="AC219" s="104"/>
      <c r="AD219" s="104"/>
    </row>
    <row r="220" spans="1:30">
      <c r="A220" s="144"/>
      <c r="B220" s="10"/>
      <c r="C220" s="10"/>
      <c r="D220" s="10"/>
      <c r="E220" s="145">
        <f t="shared" si="14"/>
        <v>220</v>
      </c>
      <c r="F220" s="10"/>
      <c r="G220" s="10"/>
      <c r="AB220" s="104"/>
      <c r="AC220" s="104"/>
      <c r="AD220" s="104"/>
    </row>
    <row r="221" spans="1:30">
      <c r="A221" s="106">
        <v>3</v>
      </c>
      <c r="B221" s="68" t="str">
        <f>IF(
$F$221=2,CHOOSE(
$B$103,"選択",D2,G2,J2,M2,P2,S2,V2,Y2,AB2,AE2,AH2,AK2,AN2,AQ2,AT2,AW2,AZ2,BC2,BF2,BI2,BL2,BO2,BR2,BU2,BX2,CA2,CD2),IF(
$F$221=3,CHOOSE(
$B$103,"選択",CM2,CP2,CS2,CV2,CY2,DB2,DE2,DH2,DK2,DN2,DQ2,DT2,DW2,DZ2,EC2,EF2,EI2,EL2,EO2,ER2,EU2,EX2,FA2,FD2,FG2,FJ2,FM2),IF(
$F$221=4,CHOOSE(
$B$103,"選択",FT2,FW2,FZ2,GC2,GF2,GI2,GL2,GO2,GR2,GU2,GX2,HA2,HD2,HG2,HJ2,HM2,HP2,HS2,HV2,HY2,IB2,IE2,IH2,IK2,IN2,IQ2,IT2),IF(
$F$221=5,CHOOSE(
$B$103,"選択",D2002,G2002,J2002,M2002,P2002,S2002,V2002,Y2002,AB2002,AE2002,AH2002,AK2002,AN2002,AQ2002,AT2002,AW2002,AZ2002,BC2002,BF2002,BI2002,BL2002,BO2002,BR2002,BU2002,BX2002,CA2002,CD2002),CHOOSE(
$B$103,"選択",CM2002,CP2002,CS2002,CV2002,CY2002,DB2002,DE2002,DH2002,DK2002,DN2002,DQ2002,DT2002,DW2002,DZ2002,EC2002,EF2002,EI2002,EL2002,EO2002,ER2002,EU2002,EX2002,FA2002,FD2002,FG2002,FJ2002,FM2002)))))</f>
        <v>選択</v>
      </c>
      <c r="C221" s="68">
        <f>IF(
$F$221=2,CHOOSE(
$B$103,0,E2,H2,K2,N2,Q2,T2,W2,Z2,AC2,AF2,AI2,AL2,AO2,AR2,AU2,AX2,BA2,BD2,BG2,BJ2,BM2,BP2,BS2,BV2,BY2,CB2,CE2),IF(
$F$221=3,CHOOSE(
$B$103,0,CN2,CQ2,CT2,CW2,CZ2,DC2,DF2,DI2,DL2,DO2,DR2,DU2,DX2,EA2,ED2,EG2,EJ2,EM2,EP2,ES2,EV2,EY2,FB2,FE2,FH2,FK2,FN2),IF(
$F$221=4,CHOOSE(
$B$103,0,FU2,FX2,GA2,GD2,GG2,GJ2,GM2,GP2,GS2,GV2,GY2,HB2,HE2,HH2,HK2,HN2,HQ2,HT2,HW2,HZ2,IC2,IF2,II2,IL2,IO2,IR2,IU2),IF(
$F$221=5,CHOOSE(
$B$103,0,E2002,H2002,K2002,N2002,Q2002,T2002,W2002,Z2002,AC2002,AF2002,AI2002,AL2002,AO2002,AR2002,AU2002,AX2002,BA2002,BD2002,BG2002,BJ2002,BM2002,BP2002,BS2002,BV2002,BY2002,CB2002,CE2002),CHOOSE(
$B$103,0,CN2002,CQ2002,CT2002,CW2002,CZ2002,DC2002,DF2002,DI2002,DL2002,DO2002,DR2002,DU2002,DX2002,EA2002,ED2002,EG2002,EJ2002,EM2002,EP2002,ES2002,EV2002,EY2002,FB2002,FE2002,FH2002,FK2002,FN2002)))))</f>
        <v>0</v>
      </c>
      <c r="D221" s="68">
        <f>IF(
$F$221=2,CHOOSE(
$B$103,0,F2,I2,L2,O2,R2,U2,X2,AA2,AD2,AG2,AJ2,AM2,AP2,AS2,AV2,AY2,BB2,BE2,BH2,BK2,BN2,BQ2,BT2,BW2,BZ2,CC2,CF2),IF(
$F$221=3,CHOOSE(
$B$103,0,CO2,CR2,CU2,CX2,DA2,DD2,DG2,DJ2,DM2,DP2,DS2,DV2,DY2,EB2,EE2,EH2,EK2,EN2,EQ2,ET2,EW2,EZ2,FC2,FF2,FI2,FL2,FO2),IF(
$F$221=4,CHOOSE(
$B$103,0,FV2,FY2,GB2,GE2,GH2,GK2,GN2,GQ2,GT2,GW2,GZ2,HC2,HF2,HI2,HL2,HO2,HR2,HU2,HX2,IA2,ID2,IG2,IJ2,IM2,IP2,IS2,IV2),IF(
$F$221=5,CHOOSE(
$B$103,0,F2002,I2002,L2002,O2002,R2002,U2002,X2002,AA2002,AD2002,AG2002,AJ2002,AM2002,AP2002,AS2002,AV2002,AY2002,BB2002,BE2002,BH2002,BK2002,BN2002,BQ2002,BT2002,BW2002,BZ2002,CC2002,CF2002),CHOOSE(
$B$103,0,CO2002,CR2002,CU2002,CX2002,DA2002,DD2002,DG2002,DJ2002,DM2002,DP2002,DS2002,DV2002,DY2002,EB2002,EE2002,EH2002,EK2002,EN2002,EQ2002,ET2002,EW2002,EZ2002,FC2002,FF2002,FI2002,FL2002,FO2002)))))</f>
        <v>0</v>
      </c>
      <c r="E221" s="143">
        <f t="shared" si="14"/>
        <v>221</v>
      </c>
      <c r="F221" s="68">
        <v>1</v>
      </c>
      <c r="G221" s="68" t="str">
        <f>CHOOSE($F$221,"←先にカタログのタイプを選択",C2,CL2,FS2,C2002,CL2002)</f>
        <v>←先にカタログのタイプを選択</v>
      </c>
      <c r="AB221" s="104"/>
      <c r="AC221" s="104"/>
      <c r="AD221" s="104"/>
    </row>
    <row r="222" spans="1:30">
      <c r="A222" s="106"/>
      <c r="B222" s="68" t="str">
        <f t="shared" ref="B222:B248" si="18">IF(
$F$221=2,CHOOSE(
$B$103,"選択",D3,G3,J3,M3,P3,S3,V3,Y3,AB3,AE3,AH3,AK3,AN3,AQ3,AT3,AW3,AZ3,BC3,BF3,BI3,BL3,BO3,BR3,BU3,BX3,CA3,CD3),IF(
$F$221=3,CHOOSE(
$B$103,"選択",CM3,CP3,CS3,CV3,CY3,DB3,DE3,DH3,DK3,DN3,DQ3,DT3,DW3,DZ3,EC3,EF3,EI3,EL3,EO3,ER3,EU3,EX3,FA3,FD3,FG3,FJ3,FM3),IF(
$F$221=4,CHOOSE(
$B$103,"選択",FT3,FW3,FZ3,GC3,GF3,GI3,GL3,GO3,GR3,GU3,GX3,HA3,HD3,HG3,HJ3,HM3,HP3,HS3,HV3,HY3,IB3,IE3,IH3,IK3,IN3,IQ3,IT3),IF(
$F$221=5,CHOOSE(
$B$103,"選択",D2003,G2003,J2003,M2003,P2003,S2003,V2003,Y2003,AB2003,AE2003,AH2003,AK2003,AN2003,AQ2003,AT2003,AW2003,AZ2003,BC2003,BF2003,BI2003,BL2003,BO2003,BR2003,BU2003,BX2003,CA2003,CD2003),CHOOSE(
$B$103,"選択",CM2003,CP2003,CS2003,CV2003,CY2003,DB2003,DE2003,DH2003,DK2003,DN2003,DQ2003,DT2003,DW2003,DZ2003,EC2003,EF2003,EI2003,EL2003,EO2003,ER2003,EU2003,EX2003,FA2003,FD2003,FG2003,FJ2003,FM2003)))))</f>
        <v>選択</v>
      </c>
      <c r="C222" s="68">
        <f t="shared" ref="C222:D248" si="19">IF(
$F$221=2,CHOOSE(
$B$103,0,E3,H3,K3,N3,Q3,T3,W3,Z3,AC3,AF3,AI3,AL3,AO3,AR3,AU3,AX3,BA3,BD3,BG3,BJ3,BM3,BP3,BS3,BV3,BY3,CB3,CE3),IF(
$F$221=3,CHOOSE(
$B$103,0,CN3,CQ3,CT3,CW3,CZ3,DC3,DF3,DI3,DL3,DO3,DR3,DU3,DX3,EA3,ED3,EG3,EJ3,EM3,EP3,ES3,EV3,EY3,FB3,FE3,FH3,FK3,FN3),IF(
$F$221=4,CHOOSE(
$B$103,0,FU3,FX3,GA3,GD3,GG3,GJ3,GM3,GP3,GS3,GV3,GY3,HB3,HE3,HH3,HK3,HN3,HQ3,HT3,HW3,HZ3,IC3,IF3,II3,IL3,IO3,IR3,IU3),IF(
$F$221=5,CHOOSE(
$B$103,0,E2003,H2003,K2003,N2003,Q2003,T2003,W2003,Z2003,AC2003,AF2003,AI2003,AL2003,AO2003,AR2003,AU2003,AX2003,BA2003,BD2003,BG2003,BJ2003,BM2003,BP2003,BS2003,BV2003,BY2003,CB2003,CE2003),CHOOSE(
$B$103,0,CN2003,CQ2003,CT2003,CW2003,CZ2003,DC2003,DF2003,DI2003,DL2003,DO2003,DR2003,DU2003,DX2003,EA2003,ED2003,EG2003,EJ2003,EM2003,EP2003,ES2003,EV2003,EY2003,FB2003,FE2003,FH2003,FK2003,FN2003)))))</f>
        <v>0</v>
      </c>
      <c r="D222" s="68">
        <f t="shared" si="19"/>
        <v>0</v>
      </c>
      <c r="E222" s="143">
        <f t="shared" si="14"/>
        <v>222</v>
      </c>
      <c r="F222" s="68"/>
      <c r="G222" s="68" t="str">
        <f t="shared" ref="G222:G248" si="20">CHOOSE($F$221,"←先にカタログのタイプを選択",C3,CL3,FS3,C2003,CL2003)</f>
        <v>←先にカタログのタイプを選択</v>
      </c>
      <c r="AB222" s="104"/>
      <c r="AC222" s="104"/>
      <c r="AD222" s="104"/>
    </row>
    <row r="223" spans="1:30">
      <c r="A223" s="106"/>
      <c r="B223" s="68" t="str">
        <f t="shared" si="18"/>
        <v>選択</v>
      </c>
      <c r="C223" s="68">
        <f t="shared" si="19"/>
        <v>0</v>
      </c>
      <c r="D223" s="68">
        <f t="shared" si="19"/>
        <v>0</v>
      </c>
      <c r="E223" s="143">
        <f t="shared" si="14"/>
        <v>223</v>
      </c>
      <c r="F223" s="68"/>
      <c r="G223" s="68" t="str">
        <f t="shared" si="20"/>
        <v>←先にカタログのタイプを選択</v>
      </c>
      <c r="AB223" s="104"/>
      <c r="AC223" s="104"/>
      <c r="AD223" s="104"/>
    </row>
    <row r="224" spans="1:30">
      <c r="A224" s="106"/>
      <c r="B224" s="68" t="str">
        <f t="shared" si="18"/>
        <v>選択</v>
      </c>
      <c r="C224" s="68">
        <f t="shared" si="19"/>
        <v>0</v>
      </c>
      <c r="D224" s="68">
        <f t="shared" si="19"/>
        <v>0</v>
      </c>
      <c r="E224" s="143">
        <f t="shared" si="14"/>
        <v>224</v>
      </c>
      <c r="F224" s="68"/>
      <c r="G224" s="68" t="str">
        <f t="shared" si="20"/>
        <v>←先にカタログのタイプを選択</v>
      </c>
      <c r="AB224" s="104"/>
      <c r="AC224" s="104"/>
      <c r="AD224" s="104"/>
    </row>
    <row r="225" spans="1:30">
      <c r="A225" s="106"/>
      <c r="B225" s="68" t="str">
        <f t="shared" si="18"/>
        <v>選択</v>
      </c>
      <c r="C225" s="68">
        <f t="shared" si="19"/>
        <v>0</v>
      </c>
      <c r="D225" s="68">
        <f t="shared" si="19"/>
        <v>0</v>
      </c>
      <c r="E225" s="143">
        <f t="shared" si="14"/>
        <v>225</v>
      </c>
      <c r="F225" s="68"/>
      <c r="G225" s="68" t="str">
        <f t="shared" si="20"/>
        <v>←先にカタログのタイプを選択</v>
      </c>
      <c r="AB225" s="104"/>
      <c r="AC225" s="104"/>
      <c r="AD225" s="104"/>
    </row>
    <row r="226" spans="1:30">
      <c r="A226" s="106"/>
      <c r="B226" s="68" t="str">
        <f t="shared" si="18"/>
        <v>選択</v>
      </c>
      <c r="C226" s="68">
        <f t="shared" si="19"/>
        <v>0</v>
      </c>
      <c r="D226" s="68">
        <f t="shared" si="19"/>
        <v>0</v>
      </c>
      <c r="E226" s="143">
        <f t="shared" si="14"/>
        <v>226</v>
      </c>
      <c r="F226" s="68"/>
      <c r="G226" s="68" t="str">
        <f t="shared" si="20"/>
        <v>←先にカタログのタイプを選択</v>
      </c>
      <c r="AB226" s="104"/>
      <c r="AC226" s="104"/>
      <c r="AD226" s="104"/>
    </row>
    <row r="227" spans="1:30">
      <c r="A227" s="106"/>
      <c r="B227" s="68" t="str">
        <f t="shared" si="18"/>
        <v>選択</v>
      </c>
      <c r="C227" s="68">
        <f t="shared" si="19"/>
        <v>0</v>
      </c>
      <c r="D227" s="68">
        <f t="shared" si="19"/>
        <v>0</v>
      </c>
      <c r="E227" s="143">
        <f t="shared" ref="E227:E290" si="21">E226+1</f>
        <v>227</v>
      </c>
      <c r="F227" s="68"/>
      <c r="G227" s="68" t="str">
        <f t="shared" si="20"/>
        <v>←先にカタログのタイプを選択</v>
      </c>
      <c r="AB227" s="104"/>
      <c r="AC227" s="104"/>
      <c r="AD227" s="104"/>
    </row>
    <row r="228" spans="1:30">
      <c r="A228" s="106"/>
      <c r="B228" s="68" t="str">
        <f t="shared" si="18"/>
        <v>選択</v>
      </c>
      <c r="C228" s="68">
        <f t="shared" si="19"/>
        <v>0</v>
      </c>
      <c r="D228" s="68">
        <f t="shared" si="19"/>
        <v>0</v>
      </c>
      <c r="E228" s="143">
        <f t="shared" si="21"/>
        <v>228</v>
      </c>
      <c r="F228" s="68"/>
      <c r="G228" s="68" t="str">
        <f t="shared" si="20"/>
        <v>←先にカタログのタイプを選択</v>
      </c>
      <c r="AB228" s="104"/>
      <c r="AC228" s="104"/>
      <c r="AD228" s="104"/>
    </row>
    <row r="229" spans="1:30">
      <c r="A229" s="106"/>
      <c r="B229" s="68" t="str">
        <f t="shared" si="18"/>
        <v>選択</v>
      </c>
      <c r="C229" s="68">
        <f t="shared" si="19"/>
        <v>0</v>
      </c>
      <c r="D229" s="68">
        <f t="shared" si="19"/>
        <v>0</v>
      </c>
      <c r="E229" s="143">
        <f t="shared" si="21"/>
        <v>229</v>
      </c>
      <c r="F229" s="68"/>
      <c r="G229" s="68" t="str">
        <f t="shared" si="20"/>
        <v>←先にカタログのタイプを選択</v>
      </c>
      <c r="AB229" s="104"/>
      <c r="AC229" s="104"/>
      <c r="AD229" s="104"/>
    </row>
    <row r="230" spans="1:30">
      <c r="A230" s="106"/>
      <c r="B230" s="68" t="str">
        <f t="shared" si="18"/>
        <v>選択</v>
      </c>
      <c r="C230" s="68">
        <f t="shared" si="19"/>
        <v>0</v>
      </c>
      <c r="D230" s="68">
        <f t="shared" si="19"/>
        <v>0</v>
      </c>
      <c r="E230" s="143">
        <f t="shared" si="21"/>
        <v>230</v>
      </c>
      <c r="F230" s="68"/>
      <c r="G230" s="68" t="str">
        <f t="shared" si="20"/>
        <v>←先にカタログのタイプを選択</v>
      </c>
      <c r="AB230" s="104"/>
      <c r="AC230" s="104"/>
      <c r="AD230" s="104"/>
    </row>
    <row r="231" spans="1:30">
      <c r="A231" s="106"/>
      <c r="B231" s="68" t="str">
        <f t="shared" si="18"/>
        <v>選択</v>
      </c>
      <c r="C231" s="68">
        <f t="shared" si="19"/>
        <v>0</v>
      </c>
      <c r="D231" s="68">
        <f t="shared" si="19"/>
        <v>0</v>
      </c>
      <c r="E231" s="143">
        <f t="shared" si="21"/>
        <v>231</v>
      </c>
      <c r="F231" s="68"/>
      <c r="G231" s="68" t="str">
        <f t="shared" si="20"/>
        <v>←先にカタログのタイプを選択</v>
      </c>
      <c r="AB231" s="104"/>
      <c r="AC231" s="104"/>
      <c r="AD231" s="104"/>
    </row>
    <row r="232" spans="1:30">
      <c r="A232" s="106"/>
      <c r="B232" s="68" t="str">
        <f t="shared" si="18"/>
        <v>選択</v>
      </c>
      <c r="C232" s="68">
        <f t="shared" si="19"/>
        <v>0</v>
      </c>
      <c r="D232" s="68">
        <f t="shared" si="19"/>
        <v>0</v>
      </c>
      <c r="E232" s="143">
        <f t="shared" si="21"/>
        <v>232</v>
      </c>
      <c r="F232" s="68"/>
      <c r="G232" s="68" t="str">
        <f t="shared" si="20"/>
        <v>←先にカタログのタイプを選択</v>
      </c>
      <c r="AB232" s="104"/>
      <c r="AC232" s="104"/>
      <c r="AD232" s="104"/>
    </row>
    <row r="233" spans="1:30">
      <c r="A233" s="106"/>
      <c r="B233" s="68" t="str">
        <f t="shared" si="18"/>
        <v>選択</v>
      </c>
      <c r="C233" s="68">
        <f t="shared" si="19"/>
        <v>0</v>
      </c>
      <c r="D233" s="68">
        <f t="shared" si="19"/>
        <v>0</v>
      </c>
      <c r="E233" s="143">
        <f t="shared" si="21"/>
        <v>233</v>
      </c>
      <c r="F233" s="68"/>
      <c r="G233" s="68" t="str">
        <f t="shared" si="20"/>
        <v>←先にカタログのタイプを選択</v>
      </c>
      <c r="AB233" s="104"/>
      <c r="AC233" s="104"/>
      <c r="AD233" s="104"/>
    </row>
    <row r="234" spans="1:30">
      <c r="A234" s="106"/>
      <c r="B234" s="68" t="str">
        <f t="shared" si="18"/>
        <v>選択</v>
      </c>
      <c r="C234" s="68">
        <f t="shared" si="19"/>
        <v>0</v>
      </c>
      <c r="D234" s="68">
        <f t="shared" si="19"/>
        <v>0</v>
      </c>
      <c r="E234" s="143">
        <f t="shared" si="21"/>
        <v>234</v>
      </c>
      <c r="F234" s="68"/>
      <c r="G234" s="68" t="str">
        <f t="shared" si="20"/>
        <v>←先にカタログのタイプを選択</v>
      </c>
      <c r="AB234" s="104"/>
      <c r="AC234" s="104"/>
      <c r="AD234" s="104"/>
    </row>
    <row r="235" spans="1:30">
      <c r="A235" s="106"/>
      <c r="B235" s="68" t="str">
        <f t="shared" si="18"/>
        <v>選択</v>
      </c>
      <c r="C235" s="68">
        <f t="shared" si="19"/>
        <v>0</v>
      </c>
      <c r="D235" s="68">
        <f t="shared" si="19"/>
        <v>0</v>
      </c>
      <c r="E235" s="143">
        <f t="shared" si="21"/>
        <v>235</v>
      </c>
      <c r="F235" s="68"/>
      <c r="G235" s="68" t="str">
        <f t="shared" si="20"/>
        <v>←先にカタログのタイプを選択</v>
      </c>
      <c r="AB235" s="104"/>
      <c r="AC235" s="104"/>
      <c r="AD235" s="104"/>
    </row>
    <row r="236" spans="1:30">
      <c r="A236" s="106"/>
      <c r="B236" s="68" t="str">
        <f t="shared" si="18"/>
        <v>選択</v>
      </c>
      <c r="C236" s="68">
        <f t="shared" si="19"/>
        <v>0</v>
      </c>
      <c r="D236" s="68">
        <f t="shared" si="19"/>
        <v>0</v>
      </c>
      <c r="E236" s="143">
        <f t="shared" si="21"/>
        <v>236</v>
      </c>
      <c r="F236" s="68"/>
      <c r="G236" s="68" t="str">
        <f t="shared" si="20"/>
        <v>←先にカタログのタイプを選択</v>
      </c>
      <c r="AB236" s="104"/>
      <c r="AC236" s="104"/>
      <c r="AD236" s="104"/>
    </row>
    <row r="237" spans="1:30">
      <c r="A237" s="106"/>
      <c r="B237" s="68" t="str">
        <f t="shared" si="18"/>
        <v>選択</v>
      </c>
      <c r="C237" s="68">
        <f t="shared" si="19"/>
        <v>0</v>
      </c>
      <c r="D237" s="68">
        <f t="shared" si="19"/>
        <v>0</v>
      </c>
      <c r="E237" s="143">
        <f t="shared" si="21"/>
        <v>237</v>
      </c>
      <c r="F237" s="68"/>
      <c r="G237" s="68" t="str">
        <f t="shared" si="20"/>
        <v>←先にカタログのタイプを選択</v>
      </c>
      <c r="AB237" s="104"/>
      <c r="AC237" s="104"/>
      <c r="AD237" s="104"/>
    </row>
    <row r="238" spans="1:30">
      <c r="A238" s="106"/>
      <c r="B238" s="68" t="str">
        <f t="shared" si="18"/>
        <v>選択</v>
      </c>
      <c r="C238" s="68">
        <f t="shared" si="19"/>
        <v>0</v>
      </c>
      <c r="D238" s="68">
        <f t="shared" si="19"/>
        <v>0</v>
      </c>
      <c r="E238" s="143">
        <f t="shared" si="21"/>
        <v>238</v>
      </c>
      <c r="F238" s="68"/>
      <c r="G238" s="68" t="str">
        <f t="shared" si="20"/>
        <v>←先にカタログのタイプを選択</v>
      </c>
      <c r="AB238" s="104"/>
      <c r="AC238" s="104"/>
      <c r="AD238" s="104"/>
    </row>
    <row r="239" spans="1:30">
      <c r="A239" s="106"/>
      <c r="B239" s="68" t="str">
        <f t="shared" si="18"/>
        <v>選択</v>
      </c>
      <c r="C239" s="68">
        <f t="shared" si="19"/>
        <v>0</v>
      </c>
      <c r="D239" s="68">
        <f t="shared" si="19"/>
        <v>0</v>
      </c>
      <c r="E239" s="143">
        <f t="shared" si="21"/>
        <v>239</v>
      </c>
      <c r="F239" s="68"/>
      <c r="G239" s="68" t="str">
        <f t="shared" si="20"/>
        <v>←先にカタログのタイプを選択</v>
      </c>
      <c r="AB239" s="104"/>
      <c r="AC239" s="104"/>
      <c r="AD239" s="104"/>
    </row>
    <row r="240" spans="1:30">
      <c r="A240" s="106"/>
      <c r="B240" s="68" t="str">
        <f t="shared" si="18"/>
        <v>選択</v>
      </c>
      <c r="C240" s="68">
        <f t="shared" si="19"/>
        <v>0</v>
      </c>
      <c r="D240" s="68">
        <f t="shared" si="19"/>
        <v>0</v>
      </c>
      <c r="E240" s="143">
        <f t="shared" si="21"/>
        <v>240</v>
      </c>
      <c r="F240" s="68"/>
      <c r="G240" s="68" t="str">
        <f t="shared" si="20"/>
        <v>←先にカタログのタイプを選択</v>
      </c>
      <c r="AB240" s="104"/>
      <c r="AC240" s="104"/>
      <c r="AD240" s="104"/>
    </row>
    <row r="241" spans="1:30">
      <c r="A241" s="106"/>
      <c r="B241" s="68" t="str">
        <f t="shared" si="18"/>
        <v>選択</v>
      </c>
      <c r="C241" s="68">
        <f t="shared" si="19"/>
        <v>0</v>
      </c>
      <c r="D241" s="68">
        <f t="shared" si="19"/>
        <v>0</v>
      </c>
      <c r="E241" s="143">
        <f t="shared" si="21"/>
        <v>241</v>
      </c>
      <c r="F241" s="68"/>
      <c r="G241" s="68" t="str">
        <f t="shared" si="20"/>
        <v>←先にカタログのタイプを選択</v>
      </c>
      <c r="AB241" s="104"/>
      <c r="AC241" s="104"/>
      <c r="AD241" s="104"/>
    </row>
    <row r="242" spans="1:30">
      <c r="A242" s="106"/>
      <c r="B242" s="68" t="str">
        <f t="shared" si="18"/>
        <v>選択</v>
      </c>
      <c r="C242" s="68">
        <f t="shared" si="19"/>
        <v>0</v>
      </c>
      <c r="D242" s="68">
        <f t="shared" si="19"/>
        <v>0</v>
      </c>
      <c r="E242" s="143">
        <f t="shared" si="21"/>
        <v>242</v>
      </c>
      <c r="F242" s="68"/>
      <c r="G242" s="68" t="str">
        <f t="shared" si="20"/>
        <v>←先にカタログのタイプを選択</v>
      </c>
      <c r="AB242" s="104"/>
      <c r="AC242" s="104"/>
      <c r="AD242" s="104"/>
    </row>
    <row r="243" spans="1:30">
      <c r="A243" s="106"/>
      <c r="B243" s="68" t="str">
        <f t="shared" si="18"/>
        <v>選択</v>
      </c>
      <c r="C243" s="68">
        <f t="shared" si="19"/>
        <v>0</v>
      </c>
      <c r="D243" s="68">
        <f t="shared" si="19"/>
        <v>0</v>
      </c>
      <c r="E243" s="143">
        <f t="shared" si="21"/>
        <v>243</v>
      </c>
      <c r="F243" s="68"/>
      <c r="G243" s="68" t="str">
        <f t="shared" si="20"/>
        <v>←先にカタログのタイプを選択</v>
      </c>
      <c r="AB243" s="104"/>
      <c r="AC243" s="104"/>
      <c r="AD243" s="104"/>
    </row>
    <row r="244" spans="1:30">
      <c r="A244" s="106"/>
      <c r="B244" s="68" t="str">
        <f t="shared" si="18"/>
        <v>選択</v>
      </c>
      <c r="C244" s="68">
        <f t="shared" si="19"/>
        <v>0</v>
      </c>
      <c r="D244" s="68">
        <f t="shared" si="19"/>
        <v>0</v>
      </c>
      <c r="E244" s="143">
        <f t="shared" si="21"/>
        <v>244</v>
      </c>
      <c r="F244" s="68"/>
      <c r="G244" s="68" t="str">
        <f t="shared" si="20"/>
        <v>←先にカタログのタイプを選択</v>
      </c>
      <c r="AB244" s="104"/>
      <c r="AC244" s="104"/>
      <c r="AD244" s="104"/>
    </row>
    <row r="245" spans="1:30">
      <c r="A245" s="106"/>
      <c r="B245" s="68" t="str">
        <f t="shared" si="18"/>
        <v>選択</v>
      </c>
      <c r="C245" s="68">
        <f t="shared" si="19"/>
        <v>0</v>
      </c>
      <c r="D245" s="68">
        <f t="shared" si="19"/>
        <v>0</v>
      </c>
      <c r="E245" s="143">
        <f t="shared" si="21"/>
        <v>245</v>
      </c>
      <c r="F245" s="68"/>
      <c r="G245" s="68" t="str">
        <f t="shared" si="20"/>
        <v>←先にカタログのタイプを選択</v>
      </c>
      <c r="AB245" s="104"/>
      <c r="AC245" s="104"/>
      <c r="AD245" s="104"/>
    </row>
    <row r="246" spans="1:30">
      <c r="A246" s="106"/>
      <c r="B246" s="68" t="str">
        <f t="shared" si="18"/>
        <v>選択</v>
      </c>
      <c r="C246" s="68">
        <f t="shared" si="19"/>
        <v>0</v>
      </c>
      <c r="D246" s="68">
        <f t="shared" si="19"/>
        <v>0</v>
      </c>
      <c r="E246" s="143">
        <f t="shared" si="21"/>
        <v>246</v>
      </c>
      <c r="F246" s="68"/>
      <c r="G246" s="68" t="str">
        <f t="shared" si="20"/>
        <v>←先にカタログのタイプを選択</v>
      </c>
      <c r="AB246" s="104"/>
      <c r="AC246" s="104"/>
      <c r="AD246" s="104"/>
    </row>
    <row r="247" spans="1:30">
      <c r="A247" s="106"/>
      <c r="B247" s="68" t="str">
        <f t="shared" si="18"/>
        <v>選択</v>
      </c>
      <c r="C247" s="68">
        <f t="shared" si="19"/>
        <v>0</v>
      </c>
      <c r="D247" s="68">
        <f t="shared" si="19"/>
        <v>0</v>
      </c>
      <c r="E247" s="143">
        <f t="shared" si="21"/>
        <v>247</v>
      </c>
      <c r="F247" s="68"/>
      <c r="G247" s="68" t="str">
        <f t="shared" si="20"/>
        <v>←先にカタログのタイプを選択</v>
      </c>
      <c r="AB247" s="104"/>
      <c r="AC247" s="104"/>
      <c r="AD247" s="104"/>
    </row>
    <row r="248" spans="1:30">
      <c r="A248" s="106"/>
      <c r="B248" s="68" t="str">
        <f t="shared" si="18"/>
        <v>選択</v>
      </c>
      <c r="C248" s="68">
        <f t="shared" si="19"/>
        <v>0</v>
      </c>
      <c r="D248" s="68">
        <f t="shared" si="19"/>
        <v>0</v>
      </c>
      <c r="E248" s="143">
        <f t="shared" si="21"/>
        <v>248</v>
      </c>
      <c r="F248" s="68"/>
      <c r="G248" s="68" t="str">
        <f t="shared" si="20"/>
        <v>←先にカタログのタイプを選択</v>
      </c>
      <c r="AB248" s="104"/>
      <c r="AC248" s="104"/>
      <c r="AD248" s="104"/>
    </row>
    <row r="249" spans="1:30">
      <c r="A249" s="144"/>
      <c r="B249" s="10"/>
      <c r="C249" s="10"/>
      <c r="D249" s="10"/>
      <c r="E249" s="145">
        <f t="shared" si="21"/>
        <v>249</v>
      </c>
      <c r="F249" s="10"/>
      <c r="G249" s="10"/>
      <c r="AB249" s="104"/>
      <c r="AC249" s="104"/>
      <c r="AD249" s="104"/>
    </row>
    <row r="250" spans="1:30">
      <c r="A250" s="144"/>
      <c r="B250" s="10"/>
      <c r="C250" s="10"/>
      <c r="D250" s="10"/>
      <c r="E250" s="145">
        <f t="shared" si="21"/>
        <v>250</v>
      </c>
      <c r="F250" s="10"/>
      <c r="G250" s="10"/>
      <c r="AB250" s="104"/>
      <c r="AC250" s="104"/>
      <c r="AD250" s="104"/>
    </row>
    <row r="251" spans="1:30">
      <c r="A251" s="106">
        <v>4</v>
      </c>
      <c r="B251" s="68" t="str">
        <f>IF(
$F$251=2,CHOOSE(
$B$104,"選択",D2,G2,J2,M2,P2,S2,V2,Y2,AB2,AE2,AH2,AK2,AN2,AQ2,AT2,AW2,AZ2,BC2,BF2,BI2,BL2,BO2,BR2,BU2,BX2,CA2,CD2),IF(
$F$251=3,CHOOSE(
$B$104,"選択",CM2,CP2,CS2,CV2,CY2,DB2,DE2,DH2,DK2,DN2,DQ2,DT2,DW2,DZ2,EC2,EF2,EI2,EL2,EO2,ER2,EU2,EX2,FA2,FD2,FG2,FJ2,FM2),IF(
$F$251=4,CHOOSE(
$B$104,"選択",FT2,FW2,FZ2,GC2,GF2,GI2,GL2,GO2,GR2,GU2,GX2,HA2,HD2,HG2,HJ2,HM2,HP2,HS2,HV2,HY2,IB2,IE2,IH2,IK2,IN2,IQ2,IT2),IF(
$F$251=5,CHOOSE(
$B$104,"選択",D2002,G2002,J2002,M2002,P2002,S2002,V2002,Y2002,AB2002,AE2002,AH2002,AK2002,AN2002,AQ2002,AT2002,AW2002,AZ2002,BC2002,BF2002,BI2002,BL2002,BO2002,BR2002,BU2002,BX2002,CA2002,CD2002),CHOOSE(
$B$104,"選択",CM2002,CP2002,CS2002,CV2002,CY2002,DB2002,DE2002,DH2002,DK2002,DN2002,DQ2002,DT2002,DW2002,DZ2002,EC2002,EF2002,EI2002,EL2002,EO2002,ER2002,EU2002,EX2002,FA2002,FD2002,FG2002,FJ2002,FM2002)))))</f>
        <v>選択</v>
      </c>
      <c r="C251" s="68">
        <f>IF(
$F$251=2,CHOOSE(
$B$104,0,E2,H2,K2,N2,Q2,T2,W2,Z2,AC2,AF2,AI2,AL2,AO2,AR2,AU2,AX2,BA2,BD2,BG2,BJ2,BM2,BP2,BS2,BV2,BY2,CB2,CE2),IF(
$F$251=3,CHOOSE(
$B$104,0,CN2,CQ2,CT2,CW2,CZ2,DC2,DF2,DI2,DL2,DO2,DR2,DU2,DX2,EA2,ED2,EG2,EJ2,EM2,EP2,ES2,EV2,EY2,FB2,FE2,FH2,FK2,FN2),IF(
$F$251=4,CHOOSE(
$B$104,0,FU2,FX2,GA2,GD2,GG2,GJ2,GM2,GP2,GS2,GV2,GY2,HB2,HE2,HH2,HK2,HN2,HQ2,HT2,HW2,HZ2,IC2,IF2,II2,IL2,IO2,IR2,IU2),IF(
$F$251=5,CHOOSE(
$B$104,0,E2002,H2002,K2002,N2002,Q2002,T2002,W2002,Z2002,AC2002,AF2002,AI2002,AL2002,AO2002,AR2002,AU2002,AX2002,BA2002,BD2002,BG2002,BJ2002,BM2002,BP2002,BS2002,BV2002,BY2002,CB2002,CE2002),CHOOSE(
$B$104,0,CN2002,CQ2002,CT2002,CW2002,CZ2002,DC2002,DF2002,DI2002,DL2002,DO2002,DR2002,DU2002,DX2002,EA2002,ED2002,EG2002,EJ2002,EM2002,EP2002,ES2002,EV2002,EY2002,FB2002,FE2002,FH2002,FK2002,FN2002)))))</f>
        <v>0</v>
      </c>
      <c r="D251" s="68">
        <f>IF(
$F$251=2,CHOOSE(
$B$104,0,F2,I2,L2,O2,R2,U2,X2,AA2,AD2,AG2,AJ2,AM2,AP2,AS2,AV2,AY2,BB2,BE2,BH2,BK2,BN2,BQ2,BT2,BW2,BZ2,CC2,CF2),IF(
$F$251=3,CHOOSE(
$B$104,0,CO2,CR2,CU2,CX2,DA2,DD2,DG2,DJ2,DM2,DP2,DS2,DV2,DY2,EB2,EE2,EH2,EK2,EN2,EQ2,ET2,EW2,EZ2,FC2,FF2,FI2,FL2,FO2),IF(
$F$251=4,CHOOSE(
$B$104,0,FV2,FY2,GB2,GE2,GH2,GK2,GN2,GQ2,GT2,GW2,GZ2,HC2,HF2,HI2,HL2,HO2,HR2,HU2,HX2,IA2,ID2,IG2,IJ2,IM2,IP2,IS2,IV2),IF(
$F$251=5,CHOOSE(
$B$104,0,F2002,I2002,L2002,O2002,R2002,U2002,X2002,AA2002,AD2002,AG2002,AJ2002,AM2002,AP2002,AS2002,AV2002,AY2002,BB2002,BE2002,BH2002,BK2002,BN2002,BQ2002,BT2002,BW2002,BZ2002,CC2002,CF2002),CHOOSE(
$B$104,0,CO2002,CR2002,CU2002,CX2002,DA2002,DD2002,DG2002,DJ2002,DM2002,DP2002,DS2002,DV2002,DY2002,EB2002,EE2002,EH2002,EK2002,EN2002,EQ2002,ET2002,EW2002,EZ2002,FC2002,FF2002,FI2002,FL2002,FO2002)))))</f>
        <v>0</v>
      </c>
      <c r="E251" s="143">
        <f t="shared" si="21"/>
        <v>251</v>
      </c>
      <c r="F251" s="68">
        <v>1</v>
      </c>
      <c r="G251" s="68" t="str">
        <f>CHOOSE($F$251,"←先にカタログのタイプを選択",C2,CL2,FS2,C2002,CL2002)</f>
        <v>←先にカタログのタイプを選択</v>
      </c>
      <c r="AB251" s="104"/>
      <c r="AC251" s="104"/>
      <c r="AD251" s="104"/>
    </row>
    <row r="252" spans="1:30">
      <c r="A252" s="106"/>
      <c r="B252" s="68" t="str">
        <f t="shared" ref="B252:B278" si="22">IF(
$F$251=2,CHOOSE(
$B$104,"選択",D3,G3,J3,M3,P3,S3,V3,Y3,AB3,AE3,AH3,AK3,AN3,AQ3,AT3,AW3,AZ3,BC3,BF3,BI3,BL3,BO3,BR3,BU3,BX3,CA3,CD3),IF(
$F$251=3,CHOOSE(
$B$104,"選択",CM3,CP3,CS3,CV3,CY3,DB3,DE3,DH3,DK3,DN3,DQ3,DT3,DW3,DZ3,EC3,EF3,EI3,EL3,EO3,ER3,EU3,EX3,FA3,FD3,FG3,FJ3,FM3),IF(
$F$251=4,CHOOSE(
$B$104,"選択",FT3,FW3,FZ3,GC3,GF3,GI3,GL3,GO3,GR3,GU3,GX3,HA3,HD3,HG3,HJ3,HM3,HP3,HS3,HV3,HY3,IB3,IE3,IH3,IK3,IN3,IQ3,IT3),IF(
$F$251=5,CHOOSE(
$B$104,"選択",D2003,G2003,J2003,M2003,P2003,S2003,V2003,Y2003,AB2003,AE2003,AH2003,AK2003,AN2003,AQ2003,AT2003,AW2003,AZ2003,BC2003,BF2003,BI2003,BL2003,BO2003,BR2003,BU2003,BX2003,CA2003,CD2003),CHOOSE(
$B$104,"選択",CM2003,CP2003,CS2003,CV2003,CY2003,DB2003,DE2003,DH2003,DK2003,DN2003,DQ2003,DT2003,DW2003,DZ2003,EC2003,EF2003,EI2003,EL2003,EO2003,ER2003,EU2003,EX2003,FA2003,FD2003,FG2003,FJ2003,FM2003)))))</f>
        <v>選択</v>
      </c>
      <c r="C252" s="68">
        <f t="shared" ref="C252:D278" si="23">IF(
$F$251=2,CHOOSE(
$B$104,0,E3,H3,K3,N3,Q3,T3,W3,Z3,AC3,AF3,AI3,AL3,AO3,AR3,AU3,AX3,BA3,BD3,BG3,BJ3,BM3,BP3,BS3,BV3,BY3,CB3,CE3),IF(
$F$251=3,CHOOSE(
$B$104,0,CN3,CQ3,CT3,CW3,CZ3,DC3,DF3,DI3,DL3,DO3,DR3,DU3,DX3,EA3,ED3,EG3,EJ3,EM3,EP3,ES3,EV3,EY3,FB3,FE3,FH3,FK3,FN3),IF(
$F$251=4,CHOOSE(
$B$104,0,FU3,FX3,GA3,GD3,GG3,GJ3,GM3,GP3,GS3,GV3,GY3,HB3,HE3,HH3,HK3,HN3,HQ3,HT3,HW3,HZ3,IC3,IF3,II3,IL3,IO3,IR3,IU3),IF(
$F$251=5,CHOOSE(
$B$104,0,E2003,H2003,K2003,N2003,Q2003,T2003,W2003,Z2003,AC2003,AF2003,AI2003,AL2003,AO2003,AR2003,AU2003,AX2003,BA2003,BD2003,BG2003,BJ2003,BM2003,BP2003,BS2003,BV2003,BY2003,CB2003,CE2003),CHOOSE(
$B$104,0,CN2003,CQ2003,CT2003,CW2003,CZ2003,DC2003,DF2003,DI2003,DL2003,DO2003,DR2003,DU2003,DX2003,EA2003,ED2003,EG2003,EJ2003,EM2003,EP2003,ES2003,EV2003,EY2003,FB2003,FE2003,FH2003,FK2003,FN2003)))))</f>
        <v>0</v>
      </c>
      <c r="D252" s="68">
        <f t="shared" si="23"/>
        <v>0</v>
      </c>
      <c r="E252" s="143">
        <f t="shared" si="21"/>
        <v>252</v>
      </c>
      <c r="F252" s="68"/>
      <c r="G252" s="68" t="str">
        <f t="shared" ref="G252:G278" si="24">CHOOSE($F$251,"←先にカタログのタイプを選択",C3,CL3,FS3,C2003,CL2003)</f>
        <v>←先にカタログのタイプを選択</v>
      </c>
      <c r="AB252" s="104"/>
      <c r="AC252" s="104"/>
      <c r="AD252" s="104"/>
    </row>
    <row r="253" spans="1:30">
      <c r="A253" s="106"/>
      <c r="B253" s="68" t="str">
        <f t="shared" si="22"/>
        <v>選択</v>
      </c>
      <c r="C253" s="68">
        <f t="shared" si="23"/>
        <v>0</v>
      </c>
      <c r="D253" s="68">
        <f t="shared" si="23"/>
        <v>0</v>
      </c>
      <c r="E253" s="143">
        <f t="shared" si="21"/>
        <v>253</v>
      </c>
      <c r="F253" s="68"/>
      <c r="G253" s="68" t="str">
        <f t="shared" si="24"/>
        <v>←先にカタログのタイプを選択</v>
      </c>
      <c r="AB253" s="104"/>
      <c r="AC253" s="104"/>
      <c r="AD253" s="104"/>
    </row>
    <row r="254" spans="1:30">
      <c r="A254" s="106"/>
      <c r="B254" s="68" t="str">
        <f t="shared" si="22"/>
        <v>選択</v>
      </c>
      <c r="C254" s="68">
        <f t="shared" si="23"/>
        <v>0</v>
      </c>
      <c r="D254" s="68">
        <f t="shared" si="23"/>
        <v>0</v>
      </c>
      <c r="E254" s="143">
        <f t="shared" si="21"/>
        <v>254</v>
      </c>
      <c r="F254" s="68"/>
      <c r="G254" s="68" t="str">
        <f t="shared" si="24"/>
        <v>←先にカタログのタイプを選択</v>
      </c>
      <c r="AB254" s="104"/>
      <c r="AC254" s="104"/>
      <c r="AD254" s="104"/>
    </row>
    <row r="255" spans="1:30">
      <c r="A255" s="106"/>
      <c r="B255" s="68" t="str">
        <f t="shared" si="22"/>
        <v>選択</v>
      </c>
      <c r="C255" s="68">
        <f t="shared" si="23"/>
        <v>0</v>
      </c>
      <c r="D255" s="68">
        <f t="shared" si="23"/>
        <v>0</v>
      </c>
      <c r="E255" s="143">
        <f t="shared" si="21"/>
        <v>255</v>
      </c>
      <c r="F255" s="68"/>
      <c r="G255" s="68" t="str">
        <f t="shared" si="24"/>
        <v>←先にカタログのタイプを選択</v>
      </c>
      <c r="AB255" s="104"/>
      <c r="AC255" s="104"/>
      <c r="AD255" s="104"/>
    </row>
    <row r="256" spans="1:30">
      <c r="A256" s="106"/>
      <c r="B256" s="68" t="str">
        <f t="shared" si="22"/>
        <v>選択</v>
      </c>
      <c r="C256" s="68">
        <f t="shared" si="23"/>
        <v>0</v>
      </c>
      <c r="D256" s="68">
        <f t="shared" si="23"/>
        <v>0</v>
      </c>
      <c r="E256" s="143">
        <f t="shared" si="21"/>
        <v>256</v>
      </c>
      <c r="F256" s="68"/>
      <c r="G256" s="68" t="str">
        <f t="shared" si="24"/>
        <v>←先にカタログのタイプを選択</v>
      </c>
      <c r="AB256" s="104"/>
      <c r="AC256" s="104"/>
      <c r="AD256" s="104"/>
    </row>
    <row r="257" spans="1:30">
      <c r="A257" s="106"/>
      <c r="B257" s="68" t="str">
        <f t="shared" si="22"/>
        <v>選択</v>
      </c>
      <c r="C257" s="68">
        <f t="shared" si="23"/>
        <v>0</v>
      </c>
      <c r="D257" s="68">
        <f t="shared" si="23"/>
        <v>0</v>
      </c>
      <c r="E257" s="143">
        <f t="shared" si="21"/>
        <v>257</v>
      </c>
      <c r="F257" s="68"/>
      <c r="G257" s="68" t="str">
        <f t="shared" si="24"/>
        <v>←先にカタログのタイプを選択</v>
      </c>
      <c r="AB257" s="104"/>
      <c r="AC257" s="104"/>
      <c r="AD257" s="104"/>
    </row>
    <row r="258" spans="1:30">
      <c r="A258" s="106"/>
      <c r="B258" s="68" t="str">
        <f t="shared" si="22"/>
        <v>選択</v>
      </c>
      <c r="C258" s="68">
        <f t="shared" si="23"/>
        <v>0</v>
      </c>
      <c r="D258" s="68">
        <f t="shared" si="23"/>
        <v>0</v>
      </c>
      <c r="E258" s="143">
        <f t="shared" si="21"/>
        <v>258</v>
      </c>
      <c r="F258" s="68"/>
      <c r="G258" s="68" t="str">
        <f t="shared" si="24"/>
        <v>←先にカタログのタイプを選択</v>
      </c>
      <c r="AB258" s="104"/>
      <c r="AC258" s="104"/>
      <c r="AD258" s="104"/>
    </row>
    <row r="259" spans="1:30">
      <c r="A259" s="106"/>
      <c r="B259" s="68" t="str">
        <f t="shared" si="22"/>
        <v>選択</v>
      </c>
      <c r="C259" s="68">
        <f t="shared" si="23"/>
        <v>0</v>
      </c>
      <c r="D259" s="68">
        <f t="shared" si="23"/>
        <v>0</v>
      </c>
      <c r="E259" s="143">
        <f t="shared" si="21"/>
        <v>259</v>
      </c>
      <c r="F259" s="68"/>
      <c r="G259" s="68" t="str">
        <f t="shared" si="24"/>
        <v>←先にカタログのタイプを選択</v>
      </c>
      <c r="AB259" s="104"/>
      <c r="AC259" s="104"/>
      <c r="AD259" s="104"/>
    </row>
    <row r="260" spans="1:30">
      <c r="A260" s="106"/>
      <c r="B260" s="68" t="str">
        <f t="shared" si="22"/>
        <v>選択</v>
      </c>
      <c r="C260" s="68">
        <f t="shared" si="23"/>
        <v>0</v>
      </c>
      <c r="D260" s="68">
        <f t="shared" si="23"/>
        <v>0</v>
      </c>
      <c r="E260" s="143">
        <f t="shared" si="21"/>
        <v>260</v>
      </c>
      <c r="F260" s="68"/>
      <c r="G260" s="68" t="str">
        <f t="shared" si="24"/>
        <v>←先にカタログのタイプを選択</v>
      </c>
      <c r="AB260" s="104"/>
      <c r="AC260" s="104"/>
      <c r="AD260" s="104"/>
    </row>
    <row r="261" spans="1:30">
      <c r="A261" s="106"/>
      <c r="B261" s="68" t="str">
        <f t="shared" si="22"/>
        <v>選択</v>
      </c>
      <c r="C261" s="68">
        <f t="shared" si="23"/>
        <v>0</v>
      </c>
      <c r="D261" s="68">
        <f t="shared" si="23"/>
        <v>0</v>
      </c>
      <c r="E261" s="143">
        <f t="shared" si="21"/>
        <v>261</v>
      </c>
      <c r="F261" s="68"/>
      <c r="G261" s="68" t="str">
        <f t="shared" si="24"/>
        <v>←先にカタログのタイプを選択</v>
      </c>
      <c r="AB261" s="104"/>
      <c r="AC261" s="104"/>
      <c r="AD261" s="104"/>
    </row>
    <row r="262" spans="1:30">
      <c r="A262" s="106"/>
      <c r="B262" s="68" t="str">
        <f t="shared" si="22"/>
        <v>選択</v>
      </c>
      <c r="C262" s="68">
        <f t="shared" si="23"/>
        <v>0</v>
      </c>
      <c r="D262" s="68">
        <f t="shared" si="23"/>
        <v>0</v>
      </c>
      <c r="E262" s="143">
        <f t="shared" si="21"/>
        <v>262</v>
      </c>
      <c r="F262" s="68"/>
      <c r="G262" s="68" t="str">
        <f t="shared" si="24"/>
        <v>←先にカタログのタイプを選択</v>
      </c>
      <c r="AB262" s="104"/>
      <c r="AC262" s="104"/>
      <c r="AD262" s="104"/>
    </row>
    <row r="263" spans="1:30">
      <c r="A263" s="106"/>
      <c r="B263" s="68" t="str">
        <f t="shared" si="22"/>
        <v>選択</v>
      </c>
      <c r="C263" s="68">
        <f t="shared" si="23"/>
        <v>0</v>
      </c>
      <c r="D263" s="68">
        <f t="shared" si="23"/>
        <v>0</v>
      </c>
      <c r="E263" s="143">
        <f t="shared" si="21"/>
        <v>263</v>
      </c>
      <c r="F263" s="68"/>
      <c r="G263" s="68" t="str">
        <f t="shared" si="24"/>
        <v>←先にカタログのタイプを選択</v>
      </c>
      <c r="AB263" s="104"/>
      <c r="AC263" s="104"/>
      <c r="AD263" s="104"/>
    </row>
    <row r="264" spans="1:30">
      <c r="A264" s="106"/>
      <c r="B264" s="68" t="str">
        <f t="shared" si="22"/>
        <v>選択</v>
      </c>
      <c r="C264" s="68">
        <f t="shared" si="23"/>
        <v>0</v>
      </c>
      <c r="D264" s="68">
        <f t="shared" si="23"/>
        <v>0</v>
      </c>
      <c r="E264" s="143">
        <f t="shared" si="21"/>
        <v>264</v>
      </c>
      <c r="F264" s="68"/>
      <c r="G264" s="68" t="str">
        <f t="shared" si="24"/>
        <v>←先にカタログのタイプを選択</v>
      </c>
      <c r="AB264" s="104"/>
      <c r="AC264" s="104"/>
      <c r="AD264" s="104"/>
    </row>
    <row r="265" spans="1:30">
      <c r="A265" s="106"/>
      <c r="B265" s="68" t="str">
        <f t="shared" si="22"/>
        <v>選択</v>
      </c>
      <c r="C265" s="68">
        <f t="shared" si="23"/>
        <v>0</v>
      </c>
      <c r="D265" s="68">
        <f t="shared" si="23"/>
        <v>0</v>
      </c>
      <c r="E265" s="143">
        <f t="shared" si="21"/>
        <v>265</v>
      </c>
      <c r="F265" s="68"/>
      <c r="G265" s="68" t="str">
        <f t="shared" si="24"/>
        <v>←先にカタログのタイプを選択</v>
      </c>
      <c r="AB265" s="104"/>
      <c r="AC265" s="104"/>
      <c r="AD265" s="104"/>
    </row>
    <row r="266" spans="1:30">
      <c r="A266" s="106"/>
      <c r="B266" s="68" t="str">
        <f t="shared" si="22"/>
        <v>選択</v>
      </c>
      <c r="C266" s="68">
        <f t="shared" si="23"/>
        <v>0</v>
      </c>
      <c r="D266" s="68">
        <f t="shared" si="23"/>
        <v>0</v>
      </c>
      <c r="E266" s="143">
        <f t="shared" si="21"/>
        <v>266</v>
      </c>
      <c r="F266" s="68"/>
      <c r="G266" s="68" t="str">
        <f t="shared" si="24"/>
        <v>←先にカタログのタイプを選択</v>
      </c>
      <c r="AB266" s="104"/>
      <c r="AC266" s="104"/>
      <c r="AD266" s="104"/>
    </row>
    <row r="267" spans="1:30">
      <c r="A267" s="106"/>
      <c r="B267" s="68" t="str">
        <f t="shared" si="22"/>
        <v>選択</v>
      </c>
      <c r="C267" s="68">
        <f t="shared" si="23"/>
        <v>0</v>
      </c>
      <c r="D267" s="68">
        <f t="shared" si="23"/>
        <v>0</v>
      </c>
      <c r="E267" s="143">
        <f t="shared" si="21"/>
        <v>267</v>
      </c>
      <c r="F267" s="68"/>
      <c r="G267" s="68" t="str">
        <f t="shared" si="24"/>
        <v>←先にカタログのタイプを選択</v>
      </c>
      <c r="AB267" s="104"/>
      <c r="AC267" s="104"/>
      <c r="AD267" s="104"/>
    </row>
    <row r="268" spans="1:30">
      <c r="A268" s="106"/>
      <c r="B268" s="68" t="str">
        <f t="shared" si="22"/>
        <v>選択</v>
      </c>
      <c r="C268" s="68">
        <f t="shared" si="23"/>
        <v>0</v>
      </c>
      <c r="D268" s="68">
        <f t="shared" si="23"/>
        <v>0</v>
      </c>
      <c r="E268" s="143">
        <f t="shared" si="21"/>
        <v>268</v>
      </c>
      <c r="F268" s="68"/>
      <c r="G268" s="68" t="str">
        <f t="shared" si="24"/>
        <v>←先にカタログのタイプを選択</v>
      </c>
      <c r="AB268" s="104"/>
      <c r="AC268" s="104"/>
      <c r="AD268" s="104"/>
    </row>
    <row r="269" spans="1:30">
      <c r="A269" s="106"/>
      <c r="B269" s="68" t="str">
        <f t="shared" si="22"/>
        <v>選択</v>
      </c>
      <c r="C269" s="68">
        <f t="shared" si="23"/>
        <v>0</v>
      </c>
      <c r="D269" s="68">
        <f t="shared" si="23"/>
        <v>0</v>
      </c>
      <c r="E269" s="143">
        <f t="shared" si="21"/>
        <v>269</v>
      </c>
      <c r="F269" s="68"/>
      <c r="G269" s="68" t="str">
        <f t="shared" si="24"/>
        <v>←先にカタログのタイプを選択</v>
      </c>
      <c r="AB269" s="104"/>
      <c r="AC269" s="104"/>
      <c r="AD269" s="104"/>
    </row>
    <row r="270" spans="1:30">
      <c r="A270" s="106"/>
      <c r="B270" s="68" t="str">
        <f t="shared" si="22"/>
        <v>選択</v>
      </c>
      <c r="C270" s="68">
        <f t="shared" si="23"/>
        <v>0</v>
      </c>
      <c r="D270" s="68">
        <f t="shared" si="23"/>
        <v>0</v>
      </c>
      <c r="E270" s="143">
        <f t="shared" si="21"/>
        <v>270</v>
      </c>
      <c r="F270" s="68"/>
      <c r="G270" s="68" t="str">
        <f t="shared" si="24"/>
        <v>←先にカタログのタイプを選択</v>
      </c>
      <c r="AB270" s="104"/>
      <c r="AC270" s="104"/>
      <c r="AD270" s="104"/>
    </row>
    <row r="271" spans="1:30">
      <c r="A271" s="106"/>
      <c r="B271" s="68" t="str">
        <f t="shared" si="22"/>
        <v>選択</v>
      </c>
      <c r="C271" s="68">
        <f t="shared" si="23"/>
        <v>0</v>
      </c>
      <c r="D271" s="68">
        <f t="shared" si="23"/>
        <v>0</v>
      </c>
      <c r="E271" s="143">
        <f t="shared" si="21"/>
        <v>271</v>
      </c>
      <c r="F271" s="68"/>
      <c r="G271" s="68" t="str">
        <f t="shared" si="24"/>
        <v>←先にカタログのタイプを選択</v>
      </c>
      <c r="AB271" s="104"/>
      <c r="AC271" s="104"/>
      <c r="AD271" s="104"/>
    </row>
    <row r="272" spans="1:30">
      <c r="A272" s="106"/>
      <c r="B272" s="68" t="str">
        <f t="shared" si="22"/>
        <v>選択</v>
      </c>
      <c r="C272" s="68">
        <f t="shared" si="23"/>
        <v>0</v>
      </c>
      <c r="D272" s="68">
        <f t="shared" si="23"/>
        <v>0</v>
      </c>
      <c r="E272" s="143">
        <f t="shared" si="21"/>
        <v>272</v>
      </c>
      <c r="F272" s="68"/>
      <c r="G272" s="68" t="str">
        <f t="shared" si="24"/>
        <v>←先にカタログのタイプを選択</v>
      </c>
      <c r="AB272" s="104"/>
      <c r="AC272" s="104"/>
      <c r="AD272" s="104"/>
    </row>
    <row r="273" spans="1:30">
      <c r="A273" s="106"/>
      <c r="B273" s="68" t="str">
        <f t="shared" si="22"/>
        <v>選択</v>
      </c>
      <c r="C273" s="68">
        <f t="shared" si="23"/>
        <v>0</v>
      </c>
      <c r="D273" s="68">
        <f t="shared" si="23"/>
        <v>0</v>
      </c>
      <c r="E273" s="143">
        <f t="shared" si="21"/>
        <v>273</v>
      </c>
      <c r="F273" s="68"/>
      <c r="G273" s="68" t="str">
        <f t="shared" si="24"/>
        <v>←先にカタログのタイプを選択</v>
      </c>
      <c r="AB273" s="104"/>
      <c r="AC273" s="104"/>
      <c r="AD273" s="104"/>
    </row>
    <row r="274" spans="1:30">
      <c r="A274" s="106"/>
      <c r="B274" s="68" t="str">
        <f t="shared" si="22"/>
        <v>選択</v>
      </c>
      <c r="C274" s="68">
        <f t="shared" si="23"/>
        <v>0</v>
      </c>
      <c r="D274" s="68">
        <f t="shared" si="23"/>
        <v>0</v>
      </c>
      <c r="E274" s="143">
        <f t="shared" si="21"/>
        <v>274</v>
      </c>
      <c r="F274" s="68"/>
      <c r="G274" s="68" t="str">
        <f t="shared" si="24"/>
        <v>←先にカタログのタイプを選択</v>
      </c>
      <c r="AB274" s="104"/>
      <c r="AC274" s="104"/>
      <c r="AD274" s="104"/>
    </row>
    <row r="275" spans="1:30">
      <c r="A275" s="106"/>
      <c r="B275" s="68" t="str">
        <f t="shared" si="22"/>
        <v>選択</v>
      </c>
      <c r="C275" s="68">
        <f t="shared" si="23"/>
        <v>0</v>
      </c>
      <c r="D275" s="68">
        <f t="shared" si="23"/>
        <v>0</v>
      </c>
      <c r="E275" s="143">
        <f t="shared" si="21"/>
        <v>275</v>
      </c>
      <c r="F275" s="68"/>
      <c r="G275" s="68" t="str">
        <f t="shared" si="24"/>
        <v>←先にカタログのタイプを選択</v>
      </c>
      <c r="AB275" s="104"/>
      <c r="AC275" s="104"/>
      <c r="AD275" s="104"/>
    </row>
    <row r="276" spans="1:30">
      <c r="A276" s="106"/>
      <c r="B276" s="68" t="str">
        <f t="shared" si="22"/>
        <v>選択</v>
      </c>
      <c r="C276" s="68">
        <f t="shared" si="23"/>
        <v>0</v>
      </c>
      <c r="D276" s="68">
        <f t="shared" si="23"/>
        <v>0</v>
      </c>
      <c r="E276" s="143">
        <f t="shared" si="21"/>
        <v>276</v>
      </c>
      <c r="F276" s="68"/>
      <c r="G276" s="68" t="str">
        <f t="shared" si="24"/>
        <v>←先にカタログのタイプを選択</v>
      </c>
      <c r="AB276" s="104"/>
      <c r="AC276" s="104"/>
      <c r="AD276" s="104"/>
    </row>
    <row r="277" spans="1:30">
      <c r="A277" s="106"/>
      <c r="B277" s="68" t="str">
        <f t="shared" si="22"/>
        <v>選択</v>
      </c>
      <c r="C277" s="68">
        <f t="shared" si="23"/>
        <v>0</v>
      </c>
      <c r="D277" s="68">
        <f t="shared" si="23"/>
        <v>0</v>
      </c>
      <c r="E277" s="143">
        <f t="shared" si="21"/>
        <v>277</v>
      </c>
      <c r="F277" s="68"/>
      <c r="G277" s="68" t="str">
        <f t="shared" si="24"/>
        <v>←先にカタログのタイプを選択</v>
      </c>
      <c r="AB277" s="104"/>
      <c r="AC277" s="104"/>
      <c r="AD277" s="104"/>
    </row>
    <row r="278" spans="1:30">
      <c r="A278" s="106"/>
      <c r="B278" s="68" t="str">
        <f t="shared" si="22"/>
        <v>選択</v>
      </c>
      <c r="C278" s="68">
        <f t="shared" si="23"/>
        <v>0</v>
      </c>
      <c r="D278" s="68">
        <f t="shared" si="23"/>
        <v>0</v>
      </c>
      <c r="E278" s="143">
        <f t="shared" si="21"/>
        <v>278</v>
      </c>
      <c r="F278" s="68"/>
      <c r="G278" s="68" t="str">
        <f t="shared" si="24"/>
        <v>←先にカタログのタイプを選択</v>
      </c>
      <c r="AB278" s="104"/>
      <c r="AC278" s="104"/>
      <c r="AD278" s="104"/>
    </row>
    <row r="279" spans="1:30">
      <c r="A279" s="144"/>
      <c r="B279" s="10"/>
      <c r="C279" s="10"/>
      <c r="D279" s="10"/>
      <c r="E279" s="145">
        <f t="shared" si="21"/>
        <v>279</v>
      </c>
      <c r="F279" s="10"/>
      <c r="G279" s="10"/>
      <c r="AB279" s="104"/>
      <c r="AC279" s="104"/>
      <c r="AD279" s="104"/>
    </row>
    <row r="280" spans="1:30">
      <c r="A280" s="144"/>
      <c r="B280" s="10"/>
      <c r="C280" s="10"/>
      <c r="D280" s="10"/>
      <c r="E280" s="145">
        <f t="shared" si="21"/>
        <v>280</v>
      </c>
      <c r="F280" s="10"/>
      <c r="G280" s="10"/>
      <c r="AB280" s="104"/>
      <c r="AC280" s="104"/>
      <c r="AD280" s="104"/>
    </row>
    <row r="281" spans="1:30">
      <c r="A281" s="106">
        <v>5</v>
      </c>
      <c r="B281" s="68" t="str">
        <f>IF(
$F$281=2,CHOOSE(
$B$105,"選択",D2,G2,J2,M2,P2,S2,V2,Y2,AB2,AE2,AH2,AK2,AN2,AQ2,AT2,AW2,AZ2,BC2,BF2,BI2,BL2,BO2,BR2,BU2,BX2,CA2,CD2),IF(
$F$281=3,CHOOSE(
$B$105,"選択",CM2,CP2,CS2,CV2,CY2,DB2,DE2,DH2,DK2,DN2,DQ2,DT2,DW2,DZ2,EC2,EF2,EI2,EL2,EO2,ER2,EU2,EX2,FA2,FD2,FG2,FJ2,FM2),IF(
$F$281=4,CHOOSE(
$B$105,"選択",FT2,FW2,FZ2,GC2,GF2,GI2,GL2,GO2,GR2,GU2,GX2,HA2,HD2,HG2,HJ2,HM2,HP2,HS2,HV2,HY2,IB2,IE2,IH2,IK2,IN2,IQ2,IT2),IF(
$F$281=5,CHOOSE(
$B$105,"選択",D2002,G2002,J2002,M2002,P2002,S2002,V2002,Y2002,AB2002,AE2002,AH2002,AK2002,AN2002,AQ2002,AT2002,AW2002,AZ2002,BC2002,BF2002,BI2002,BL2002,BO2002,BR2002,BU2002,BX2002,CA2002,CD2002),CHOOSE(
$B$105,"選択",CM2002,CP2002,CS2002,CV2002,CY2002,DB2002,DE2002,DH2002,DK2002,DN2002,DQ2002,DT2002,DW2002,DZ2002,EC2002,EF2002,EI2002,EL2002,EO2002,ER2002,EU2002,EX2002,FA2002,FD2002,FG2002,FJ2002,FM2002)))))</f>
        <v>選択</v>
      </c>
      <c r="C281" s="68">
        <f>IF(
$F$281=2,CHOOSE(
$B$105,0,E2,H2,K2,N2,Q2,T2,W2,Z2,AC2,AF2,AI2,AL2,AO2,AR2,AU2,AX2,BA2,BD2,BG2,BJ2,BM2,BP2,BS2,BV2,BY2,CB2,CE2),IF(
$F$281=3,CHOOSE(
$B$105,0,CN2,CQ2,CT2,CW2,CZ2,DC2,DF2,DI2,DL2,DO2,DR2,DU2,DX2,EA2,ED2,EG2,EJ2,EM2,EP2,ES2,EV2,EY2,FB2,FE2,FH2,FK2,FN2),IF(
$F$281=4,CHOOSE(
$B$105,0,FU2,FX2,GA2,GD2,GG2,GJ2,GM2,GP2,GS2,GV2,GY2,HB2,HE2,HH2,HK2,HN2,HQ2,HT2,HW2,HZ2,IC2,IF2,II2,IL2,IO2,IR2,IU2),IF(
$F$281=5,CHOOSE(
$B$105,0,E2002,H2002,K2002,N2002,Q2002,T2002,W2002,Z2002,AC2002,AF2002,AI2002,AL2002,AO2002,AR2002,AU2002,AX2002,BA2002,BD2002,BG2002,BJ2002,BM2002,BP2002,BS2002,BV2002,BY2002,CB2002,CE2002),CHOOSE(
$B$105,0,CN2002,CQ2002,CT2002,CW2002,CZ2002,DC2002,DF2002,DI2002,DL2002,DO2002,DR2002,DU2002,DX2002,EA2002,ED2002,EG2002,EJ2002,EM2002,EP2002,ES2002,EV2002,EY2002,FB2002,FE2002,FH2002,FK2002,FN2002)))))</f>
        <v>0</v>
      </c>
      <c r="D281" s="68">
        <f>IF(
$F$281=2,CHOOSE(
$B$105,0,F2,I2,L2,O2,R2,U2,X2,AA2,AD2,AG2,AJ2,AM2,AP2,AS2,AV2,AY2,BB2,BE2,BH2,BK2,BN2,BQ2,BT2,BW2,BZ2,CC2,CF2),IF(
$F$281=3,CHOOSE(
$B$105,0,CO2,CR2,CU2,CX2,DA2,DD2,DG2,DJ2,DM2,DP2,DS2,DV2,DY2,EB2,EE2,EH2,EK2,EN2,EQ2,ET2,EW2,EZ2,FC2,FF2,FI2,FL2,FO2),IF(
$F$281=4,CHOOSE(
$B$105,0,FV2,FY2,GB2,GE2,GH2,GK2,GN2,GQ2,GT2,GW2,GZ2,HC2,HF2,HI2,HL2,HO2,HR2,HU2,HX2,IA2,ID2,IG2,IJ2,IM2,IP2,IS2,IV2),IF(
$F$281=5,CHOOSE(
$B$105,0,F2002,I2002,L2002,O2002,R2002,U2002,X2002,AA2002,AD2002,AG2002,AJ2002,AM2002,AP2002,AS2002,AV2002,AY2002,BB2002,BE2002,BH2002,BK2002,BN2002,BQ2002,BT2002,BW2002,BZ2002,CC2002,CF2002),CHOOSE(
$B$105,0,CO2002,CR2002,CU2002,CX2002,DA2002,DD2002,DG2002,DJ2002,DM2002,DP2002,DS2002,DV2002,DY2002,EB2002,EE2002,EH2002,EK2002,EN2002,EQ2002,ET2002,EW2002,EZ2002,FC2002,FF2002,FI2002,FL2002,FO2002)))))</f>
        <v>0</v>
      </c>
      <c r="E281" s="143">
        <f t="shared" si="21"/>
        <v>281</v>
      </c>
      <c r="F281" s="68">
        <v>1</v>
      </c>
      <c r="G281" s="68" t="str">
        <f>CHOOSE($F$281,"←先にカタログのタイプを選択",C2,CL2,FS2,C2002,CL2002)</f>
        <v>←先にカタログのタイプを選択</v>
      </c>
      <c r="AB281" s="104"/>
      <c r="AC281" s="104"/>
      <c r="AD281" s="104"/>
    </row>
    <row r="282" spans="1:30">
      <c r="A282" s="106"/>
      <c r="B282" s="68" t="str">
        <f t="shared" ref="B282:B308" si="25">IF(
$F$281=2,CHOOSE(
$B$105,"選択",D3,G3,J3,M3,P3,S3,V3,Y3,AB3,AE3,AH3,AK3,AN3,AQ3,AT3,AW3,AZ3,BC3,BF3,BI3,BL3,BO3,BR3,BU3,BX3,CA3,CD3),IF(
$F$281=3,CHOOSE(
$B$105,"選択",CM3,CP3,CS3,CV3,CY3,DB3,DE3,DH3,DK3,DN3,DQ3,DT3,DW3,DZ3,EC3,EF3,EI3,EL3,EO3,ER3,EU3,EX3,FA3,FD3,FG3,FJ3,FM3),IF(
$F$281=4,CHOOSE(
$B$105,"選択",FT3,FW3,FZ3,GC3,GF3,GI3,GL3,GO3,GR3,GU3,GX3,HA3,HD3,HG3,HJ3,HM3,HP3,HS3,HV3,HY3,IB3,IE3,IH3,IK3,IN3,IQ3,IT3),IF(
$F$281=5,CHOOSE(
$B$105,"選択",D2003,G2003,J2003,M2003,P2003,S2003,V2003,Y2003,AB2003,AE2003,AH2003,AK2003,AN2003,AQ2003,AT2003,AW2003,AZ2003,BC2003,BF2003,BI2003,BL2003,BO2003,BR2003,BU2003,BX2003,CA2003,CD2003),CHOOSE(
$B$105,"選択",CM2003,CP2003,CS2003,CV2003,CY2003,DB2003,DE2003,DH2003,DK2003,DN2003,DQ2003,DT2003,DW2003,DZ2003,EC2003,EF2003,EI2003,EL2003,EO2003,ER2003,EU2003,EX2003,FA2003,FD2003,FG2003,FJ2003,FM2003)))))</f>
        <v>選択</v>
      </c>
      <c r="C282" s="68">
        <f t="shared" ref="C282:D308" si="26">IF(
$F$281=2,CHOOSE(
$B$105,0,E3,H3,K3,N3,Q3,T3,W3,Z3,AC3,AF3,AI3,AL3,AO3,AR3,AU3,AX3,BA3,BD3,BG3,BJ3,BM3,BP3,BS3,BV3,BY3,CB3,CE3),IF(
$F$281=3,CHOOSE(
$B$105,0,CN3,CQ3,CT3,CW3,CZ3,DC3,DF3,DI3,DL3,DO3,DR3,DU3,DX3,EA3,ED3,EG3,EJ3,EM3,EP3,ES3,EV3,EY3,FB3,FE3,FH3,FK3,FN3),IF(
$F$281=4,CHOOSE(
$B$105,0,FU3,FX3,GA3,GD3,GG3,GJ3,GM3,GP3,GS3,GV3,GY3,HB3,HE3,HH3,HK3,HN3,HQ3,HT3,HW3,HZ3,IC3,IF3,II3,IL3,IO3,IR3,IU3),IF(
$F$281=5,CHOOSE(
$B$105,0,E2003,H2003,K2003,N2003,Q2003,T2003,W2003,Z2003,AC2003,AF2003,AI2003,AL2003,AO2003,AR2003,AU2003,AX2003,BA2003,BD2003,BG2003,BJ2003,BM2003,BP2003,BS2003,BV2003,BY2003,CB2003,CE2003),CHOOSE(
$B$105,0,CN2003,CQ2003,CT2003,CW2003,CZ2003,DC2003,DF2003,DI2003,DL2003,DO2003,DR2003,DU2003,DX2003,EA2003,ED2003,EG2003,EJ2003,EM2003,EP2003,ES2003,EV2003,EY2003,FB2003,FE2003,FH2003,FK2003,FN2003)))))</f>
        <v>0</v>
      </c>
      <c r="D282" s="68">
        <f t="shared" si="26"/>
        <v>0</v>
      </c>
      <c r="E282" s="143">
        <f t="shared" si="21"/>
        <v>282</v>
      </c>
      <c r="F282" s="68"/>
      <c r="G282" s="68" t="str">
        <f t="shared" ref="G282:G308" si="27">CHOOSE($F$281,"←先にカタログのタイプを選択",C3,CL3,FS3,C2003,CL2003)</f>
        <v>←先にカタログのタイプを選択</v>
      </c>
      <c r="AB282" s="104"/>
      <c r="AC282" s="104"/>
      <c r="AD282" s="104"/>
    </row>
    <row r="283" spans="1:30">
      <c r="A283" s="106"/>
      <c r="B283" s="68" t="str">
        <f t="shared" si="25"/>
        <v>選択</v>
      </c>
      <c r="C283" s="68">
        <f t="shared" si="26"/>
        <v>0</v>
      </c>
      <c r="D283" s="68">
        <f t="shared" si="26"/>
        <v>0</v>
      </c>
      <c r="E283" s="143">
        <f t="shared" si="21"/>
        <v>283</v>
      </c>
      <c r="F283" s="68"/>
      <c r="G283" s="68" t="str">
        <f t="shared" si="27"/>
        <v>←先にカタログのタイプを選択</v>
      </c>
      <c r="AB283" s="104"/>
      <c r="AC283" s="104"/>
      <c r="AD283" s="104"/>
    </row>
    <row r="284" spans="1:30">
      <c r="A284" s="106"/>
      <c r="B284" s="68" t="str">
        <f t="shared" si="25"/>
        <v>選択</v>
      </c>
      <c r="C284" s="68">
        <f t="shared" si="26"/>
        <v>0</v>
      </c>
      <c r="D284" s="68">
        <f t="shared" si="26"/>
        <v>0</v>
      </c>
      <c r="E284" s="143">
        <f t="shared" si="21"/>
        <v>284</v>
      </c>
      <c r="F284" s="68"/>
      <c r="G284" s="68" t="str">
        <f t="shared" si="27"/>
        <v>←先にカタログのタイプを選択</v>
      </c>
      <c r="AB284" s="104"/>
      <c r="AC284" s="104"/>
      <c r="AD284" s="104"/>
    </row>
    <row r="285" spans="1:30">
      <c r="A285" s="106"/>
      <c r="B285" s="68" t="str">
        <f t="shared" si="25"/>
        <v>選択</v>
      </c>
      <c r="C285" s="68">
        <f t="shared" si="26"/>
        <v>0</v>
      </c>
      <c r="D285" s="68">
        <f t="shared" si="26"/>
        <v>0</v>
      </c>
      <c r="E285" s="143">
        <f t="shared" si="21"/>
        <v>285</v>
      </c>
      <c r="F285" s="68"/>
      <c r="G285" s="68" t="str">
        <f t="shared" si="27"/>
        <v>←先にカタログのタイプを選択</v>
      </c>
      <c r="AB285" s="104"/>
      <c r="AC285" s="104"/>
      <c r="AD285" s="104"/>
    </row>
    <row r="286" spans="1:30">
      <c r="A286" s="106"/>
      <c r="B286" s="68" t="str">
        <f t="shared" si="25"/>
        <v>選択</v>
      </c>
      <c r="C286" s="68">
        <f t="shared" si="26"/>
        <v>0</v>
      </c>
      <c r="D286" s="68">
        <f t="shared" si="26"/>
        <v>0</v>
      </c>
      <c r="E286" s="143">
        <f t="shared" si="21"/>
        <v>286</v>
      </c>
      <c r="F286" s="68"/>
      <c r="G286" s="68" t="str">
        <f t="shared" si="27"/>
        <v>←先にカタログのタイプを選択</v>
      </c>
      <c r="AB286" s="104"/>
      <c r="AC286" s="104"/>
      <c r="AD286" s="104"/>
    </row>
    <row r="287" spans="1:30">
      <c r="A287" s="106"/>
      <c r="B287" s="68" t="str">
        <f t="shared" si="25"/>
        <v>選択</v>
      </c>
      <c r="C287" s="68">
        <f t="shared" si="26"/>
        <v>0</v>
      </c>
      <c r="D287" s="68">
        <f t="shared" si="26"/>
        <v>0</v>
      </c>
      <c r="E287" s="143">
        <f t="shared" si="21"/>
        <v>287</v>
      </c>
      <c r="F287" s="68"/>
      <c r="G287" s="68" t="str">
        <f t="shared" si="27"/>
        <v>←先にカタログのタイプを選択</v>
      </c>
      <c r="AB287" s="104"/>
      <c r="AC287" s="104"/>
      <c r="AD287" s="104"/>
    </row>
    <row r="288" spans="1:30">
      <c r="A288" s="106"/>
      <c r="B288" s="68" t="str">
        <f t="shared" si="25"/>
        <v>選択</v>
      </c>
      <c r="C288" s="68">
        <f t="shared" si="26"/>
        <v>0</v>
      </c>
      <c r="D288" s="68">
        <f t="shared" si="26"/>
        <v>0</v>
      </c>
      <c r="E288" s="143">
        <f t="shared" si="21"/>
        <v>288</v>
      </c>
      <c r="F288" s="68"/>
      <c r="G288" s="68" t="str">
        <f t="shared" si="27"/>
        <v>←先にカタログのタイプを選択</v>
      </c>
      <c r="AB288" s="104"/>
      <c r="AC288" s="104"/>
      <c r="AD288" s="104"/>
    </row>
    <row r="289" spans="1:30">
      <c r="A289" s="106"/>
      <c r="B289" s="68" t="str">
        <f t="shared" si="25"/>
        <v>選択</v>
      </c>
      <c r="C289" s="68">
        <f t="shared" si="26"/>
        <v>0</v>
      </c>
      <c r="D289" s="68">
        <f t="shared" si="26"/>
        <v>0</v>
      </c>
      <c r="E289" s="143">
        <f t="shared" si="21"/>
        <v>289</v>
      </c>
      <c r="F289" s="68"/>
      <c r="G289" s="68" t="str">
        <f t="shared" si="27"/>
        <v>←先にカタログのタイプを選択</v>
      </c>
      <c r="AB289" s="104"/>
      <c r="AC289" s="104"/>
      <c r="AD289" s="104"/>
    </row>
    <row r="290" spans="1:30">
      <c r="A290" s="106"/>
      <c r="B290" s="68" t="str">
        <f t="shared" si="25"/>
        <v>選択</v>
      </c>
      <c r="C290" s="68">
        <f t="shared" si="26"/>
        <v>0</v>
      </c>
      <c r="D290" s="68">
        <f t="shared" si="26"/>
        <v>0</v>
      </c>
      <c r="E290" s="143">
        <f t="shared" si="21"/>
        <v>290</v>
      </c>
      <c r="F290" s="68"/>
      <c r="G290" s="68" t="str">
        <f t="shared" si="27"/>
        <v>←先にカタログのタイプを選択</v>
      </c>
      <c r="AB290" s="104"/>
      <c r="AC290" s="104"/>
      <c r="AD290" s="104"/>
    </row>
    <row r="291" spans="1:30">
      <c r="A291" s="106"/>
      <c r="B291" s="68" t="str">
        <f t="shared" si="25"/>
        <v>選択</v>
      </c>
      <c r="C291" s="68">
        <f t="shared" si="26"/>
        <v>0</v>
      </c>
      <c r="D291" s="68">
        <f t="shared" si="26"/>
        <v>0</v>
      </c>
      <c r="E291" s="143">
        <f t="shared" ref="E291:E354" si="28">E290+1</f>
        <v>291</v>
      </c>
      <c r="F291" s="68"/>
      <c r="G291" s="68" t="str">
        <f t="shared" si="27"/>
        <v>←先にカタログのタイプを選択</v>
      </c>
      <c r="AB291" s="104"/>
      <c r="AC291" s="104"/>
      <c r="AD291" s="104"/>
    </row>
    <row r="292" spans="1:30">
      <c r="A292" s="106"/>
      <c r="B292" s="68" t="str">
        <f t="shared" si="25"/>
        <v>選択</v>
      </c>
      <c r="C292" s="68">
        <f t="shared" si="26"/>
        <v>0</v>
      </c>
      <c r="D292" s="68">
        <f t="shared" si="26"/>
        <v>0</v>
      </c>
      <c r="E292" s="143">
        <f t="shared" si="28"/>
        <v>292</v>
      </c>
      <c r="F292" s="68"/>
      <c r="G292" s="68" t="str">
        <f t="shared" si="27"/>
        <v>←先にカタログのタイプを選択</v>
      </c>
      <c r="AB292" s="104"/>
      <c r="AC292" s="104"/>
      <c r="AD292" s="104"/>
    </row>
    <row r="293" spans="1:30">
      <c r="A293" s="106"/>
      <c r="B293" s="68" t="str">
        <f t="shared" si="25"/>
        <v>選択</v>
      </c>
      <c r="C293" s="68">
        <f t="shared" si="26"/>
        <v>0</v>
      </c>
      <c r="D293" s="68">
        <f t="shared" si="26"/>
        <v>0</v>
      </c>
      <c r="E293" s="143">
        <f t="shared" si="28"/>
        <v>293</v>
      </c>
      <c r="F293" s="68"/>
      <c r="G293" s="68" t="str">
        <f t="shared" si="27"/>
        <v>←先にカタログのタイプを選択</v>
      </c>
      <c r="AB293" s="104"/>
      <c r="AC293" s="104"/>
      <c r="AD293" s="104"/>
    </row>
    <row r="294" spans="1:30">
      <c r="A294" s="106"/>
      <c r="B294" s="68" t="str">
        <f t="shared" si="25"/>
        <v>選択</v>
      </c>
      <c r="C294" s="68">
        <f t="shared" si="26"/>
        <v>0</v>
      </c>
      <c r="D294" s="68">
        <f t="shared" si="26"/>
        <v>0</v>
      </c>
      <c r="E294" s="143">
        <f t="shared" si="28"/>
        <v>294</v>
      </c>
      <c r="F294" s="68"/>
      <c r="G294" s="68" t="str">
        <f t="shared" si="27"/>
        <v>←先にカタログのタイプを選択</v>
      </c>
      <c r="AB294" s="104"/>
      <c r="AC294" s="104"/>
      <c r="AD294" s="104"/>
    </row>
    <row r="295" spans="1:30">
      <c r="A295" s="106"/>
      <c r="B295" s="68" t="str">
        <f t="shared" si="25"/>
        <v>選択</v>
      </c>
      <c r="C295" s="68">
        <f t="shared" si="26"/>
        <v>0</v>
      </c>
      <c r="D295" s="68">
        <f t="shared" si="26"/>
        <v>0</v>
      </c>
      <c r="E295" s="143">
        <f t="shared" si="28"/>
        <v>295</v>
      </c>
      <c r="F295" s="68"/>
      <c r="G295" s="68" t="str">
        <f t="shared" si="27"/>
        <v>←先にカタログのタイプを選択</v>
      </c>
      <c r="AB295" s="104"/>
      <c r="AC295" s="104"/>
      <c r="AD295" s="104"/>
    </row>
    <row r="296" spans="1:30">
      <c r="A296" s="106"/>
      <c r="B296" s="68" t="str">
        <f t="shared" si="25"/>
        <v>選択</v>
      </c>
      <c r="C296" s="68">
        <f t="shared" si="26"/>
        <v>0</v>
      </c>
      <c r="D296" s="68">
        <f t="shared" si="26"/>
        <v>0</v>
      </c>
      <c r="E296" s="143">
        <f t="shared" si="28"/>
        <v>296</v>
      </c>
      <c r="F296" s="68"/>
      <c r="G296" s="68" t="str">
        <f t="shared" si="27"/>
        <v>←先にカタログのタイプを選択</v>
      </c>
      <c r="AB296" s="104"/>
      <c r="AC296" s="104"/>
      <c r="AD296" s="104"/>
    </row>
    <row r="297" spans="1:30">
      <c r="A297" s="106"/>
      <c r="B297" s="68" t="str">
        <f t="shared" si="25"/>
        <v>選択</v>
      </c>
      <c r="C297" s="68">
        <f t="shared" si="26"/>
        <v>0</v>
      </c>
      <c r="D297" s="68">
        <f t="shared" si="26"/>
        <v>0</v>
      </c>
      <c r="E297" s="143">
        <f t="shared" si="28"/>
        <v>297</v>
      </c>
      <c r="F297" s="68"/>
      <c r="G297" s="68" t="str">
        <f t="shared" si="27"/>
        <v>←先にカタログのタイプを選択</v>
      </c>
      <c r="AB297" s="104"/>
      <c r="AC297" s="104"/>
      <c r="AD297" s="104"/>
    </row>
    <row r="298" spans="1:30">
      <c r="A298" s="106"/>
      <c r="B298" s="68" t="str">
        <f t="shared" si="25"/>
        <v>選択</v>
      </c>
      <c r="C298" s="68">
        <f t="shared" si="26"/>
        <v>0</v>
      </c>
      <c r="D298" s="68">
        <f t="shared" si="26"/>
        <v>0</v>
      </c>
      <c r="E298" s="143">
        <f t="shared" si="28"/>
        <v>298</v>
      </c>
      <c r="F298" s="68"/>
      <c r="G298" s="68" t="str">
        <f t="shared" si="27"/>
        <v>←先にカタログのタイプを選択</v>
      </c>
      <c r="AB298" s="104"/>
      <c r="AC298" s="104"/>
      <c r="AD298" s="104"/>
    </row>
    <row r="299" spans="1:30">
      <c r="A299" s="106"/>
      <c r="B299" s="68" t="str">
        <f t="shared" si="25"/>
        <v>選択</v>
      </c>
      <c r="C299" s="68">
        <f t="shared" si="26"/>
        <v>0</v>
      </c>
      <c r="D299" s="68">
        <f t="shared" si="26"/>
        <v>0</v>
      </c>
      <c r="E299" s="143">
        <f t="shared" si="28"/>
        <v>299</v>
      </c>
      <c r="F299" s="68"/>
      <c r="G299" s="68" t="str">
        <f t="shared" si="27"/>
        <v>←先にカタログのタイプを選択</v>
      </c>
      <c r="AB299" s="104"/>
      <c r="AC299" s="104"/>
      <c r="AD299" s="104"/>
    </row>
    <row r="300" spans="1:30">
      <c r="A300" s="106"/>
      <c r="B300" s="68" t="str">
        <f t="shared" si="25"/>
        <v>選択</v>
      </c>
      <c r="C300" s="68">
        <f t="shared" si="26"/>
        <v>0</v>
      </c>
      <c r="D300" s="68">
        <f t="shared" si="26"/>
        <v>0</v>
      </c>
      <c r="E300" s="143">
        <f t="shared" si="28"/>
        <v>300</v>
      </c>
      <c r="F300" s="68"/>
      <c r="G300" s="68" t="str">
        <f t="shared" si="27"/>
        <v>←先にカタログのタイプを選択</v>
      </c>
      <c r="AB300" s="104"/>
      <c r="AC300" s="104"/>
      <c r="AD300" s="104"/>
    </row>
    <row r="301" spans="1:30">
      <c r="A301" s="106"/>
      <c r="B301" s="68" t="str">
        <f t="shared" si="25"/>
        <v>選択</v>
      </c>
      <c r="C301" s="68">
        <f t="shared" si="26"/>
        <v>0</v>
      </c>
      <c r="D301" s="68">
        <f t="shared" si="26"/>
        <v>0</v>
      </c>
      <c r="E301" s="143">
        <f t="shared" si="28"/>
        <v>301</v>
      </c>
      <c r="F301" s="68"/>
      <c r="G301" s="68" t="str">
        <f t="shared" si="27"/>
        <v>←先にカタログのタイプを選択</v>
      </c>
      <c r="AB301" s="104"/>
      <c r="AC301" s="104"/>
      <c r="AD301" s="104"/>
    </row>
    <row r="302" spans="1:30">
      <c r="A302" s="106"/>
      <c r="B302" s="68" t="str">
        <f t="shared" si="25"/>
        <v>選択</v>
      </c>
      <c r="C302" s="68">
        <f t="shared" si="26"/>
        <v>0</v>
      </c>
      <c r="D302" s="68">
        <f t="shared" si="26"/>
        <v>0</v>
      </c>
      <c r="E302" s="143">
        <f t="shared" si="28"/>
        <v>302</v>
      </c>
      <c r="F302" s="68"/>
      <c r="G302" s="68" t="str">
        <f t="shared" si="27"/>
        <v>←先にカタログのタイプを選択</v>
      </c>
      <c r="AB302" s="104"/>
      <c r="AC302" s="104"/>
      <c r="AD302" s="104"/>
    </row>
    <row r="303" spans="1:30">
      <c r="A303" s="106"/>
      <c r="B303" s="68" t="str">
        <f t="shared" si="25"/>
        <v>選択</v>
      </c>
      <c r="C303" s="68">
        <f t="shared" si="26"/>
        <v>0</v>
      </c>
      <c r="D303" s="68">
        <f t="shared" si="26"/>
        <v>0</v>
      </c>
      <c r="E303" s="143">
        <f t="shared" si="28"/>
        <v>303</v>
      </c>
      <c r="F303" s="68"/>
      <c r="G303" s="68" t="str">
        <f t="shared" si="27"/>
        <v>←先にカタログのタイプを選択</v>
      </c>
      <c r="AB303" s="104"/>
      <c r="AC303" s="104"/>
      <c r="AD303" s="104"/>
    </row>
    <row r="304" spans="1:30">
      <c r="A304" s="106"/>
      <c r="B304" s="68" t="str">
        <f t="shared" si="25"/>
        <v>選択</v>
      </c>
      <c r="C304" s="68">
        <f t="shared" si="26"/>
        <v>0</v>
      </c>
      <c r="D304" s="68">
        <f t="shared" si="26"/>
        <v>0</v>
      </c>
      <c r="E304" s="143">
        <f t="shared" si="28"/>
        <v>304</v>
      </c>
      <c r="F304" s="68"/>
      <c r="G304" s="68" t="str">
        <f t="shared" si="27"/>
        <v>←先にカタログのタイプを選択</v>
      </c>
      <c r="AB304" s="104"/>
      <c r="AC304" s="104"/>
      <c r="AD304" s="104"/>
    </row>
    <row r="305" spans="1:30">
      <c r="A305" s="106"/>
      <c r="B305" s="68" t="str">
        <f t="shared" si="25"/>
        <v>選択</v>
      </c>
      <c r="C305" s="68">
        <f t="shared" si="26"/>
        <v>0</v>
      </c>
      <c r="D305" s="68">
        <f t="shared" si="26"/>
        <v>0</v>
      </c>
      <c r="E305" s="143">
        <f t="shared" si="28"/>
        <v>305</v>
      </c>
      <c r="F305" s="68"/>
      <c r="G305" s="68" t="str">
        <f t="shared" si="27"/>
        <v>←先にカタログのタイプを選択</v>
      </c>
      <c r="AB305" s="104"/>
      <c r="AC305" s="104"/>
      <c r="AD305" s="104"/>
    </row>
    <row r="306" spans="1:30">
      <c r="A306" s="106"/>
      <c r="B306" s="68" t="str">
        <f t="shared" si="25"/>
        <v>選択</v>
      </c>
      <c r="C306" s="68">
        <f t="shared" si="26"/>
        <v>0</v>
      </c>
      <c r="D306" s="68">
        <f t="shared" si="26"/>
        <v>0</v>
      </c>
      <c r="E306" s="143">
        <f t="shared" si="28"/>
        <v>306</v>
      </c>
      <c r="F306" s="68"/>
      <c r="G306" s="68" t="str">
        <f t="shared" si="27"/>
        <v>←先にカタログのタイプを選択</v>
      </c>
      <c r="AB306" s="104"/>
      <c r="AC306" s="104"/>
      <c r="AD306" s="104"/>
    </row>
    <row r="307" spans="1:30">
      <c r="A307" s="106"/>
      <c r="B307" s="68" t="str">
        <f t="shared" si="25"/>
        <v>選択</v>
      </c>
      <c r="C307" s="68">
        <f t="shared" si="26"/>
        <v>0</v>
      </c>
      <c r="D307" s="68">
        <f t="shared" si="26"/>
        <v>0</v>
      </c>
      <c r="E307" s="143">
        <f t="shared" si="28"/>
        <v>307</v>
      </c>
      <c r="F307" s="68"/>
      <c r="G307" s="68" t="str">
        <f t="shared" si="27"/>
        <v>←先にカタログのタイプを選択</v>
      </c>
      <c r="AB307" s="104"/>
      <c r="AC307" s="104"/>
      <c r="AD307" s="104"/>
    </row>
    <row r="308" spans="1:30">
      <c r="A308" s="106"/>
      <c r="B308" s="68" t="str">
        <f t="shared" si="25"/>
        <v>選択</v>
      </c>
      <c r="C308" s="68">
        <f t="shared" si="26"/>
        <v>0</v>
      </c>
      <c r="D308" s="68">
        <f t="shared" si="26"/>
        <v>0</v>
      </c>
      <c r="E308" s="143">
        <f t="shared" si="28"/>
        <v>308</v>
      </c>
      <c r="F308" s="68"/>
      <c r="G308" s="68" t="str">
        <f t="shared" si="27"/>
        <v>←先にカタログのタイプを選択</v>
      </c>
      <c r="AB308" s="104"/>
      <c r="AC308" s="104"/>
      <c r="AD308" s="104"/>
    </row>
    <row r="309" spans="1:30">
      <c r="A309" s="144"/>
      <c r="B309" s="10"/>
      <c r="C309" s="10"/>
      <c r="D309" s="10"/>
      <c r="E309" s="145">
        <f t="shared" si="28"/>
        <v>309</v>
      </c>
      <c r="F309" s="10"/>
      <c r="G309" s="10"/>
      <c r="AB309" s="104"/>
      <c r="AC309" s="104"/>
      <c r="AD309" s="104"/>
    </row>
    <row r="310" spans="1:30">
      <c r="A310" s="144"/>
      <c r="B310" s="10"/>
      <c r="C310" s="10"/>
      <c r="D310" s="10"/>
      <c r="E310" s="145">
        <f t="shared" si="28"/>
        <v>310</v>
      </c>
      <c r="F310" s="10"/>
      <c r="G310" s="10"/>
      <c r="AB310" s="104"/>
      <c r="AC310" s="104"/>
      <c r="AD310" s="104"/>
    </row>
    <row r="311" spans="1:30">
      <c r="A311" s="106">
        <v>6</v>
      </c>
      <c r="B311" s="68" t="str">
        <f>IF(
$F$311=2,CHOOSE(
$B$106,"選択",D2,G2,J2,M2,P2,S2,V2,Y2,AB2,AE2,AH2,AK2,AN2,AQ2,AT2,AW2,AZ2,BC2,BF2,BI2,BL2,BO2,BR2,BU2,BX2,CA2,CD2),IF(
$F$311=3,CHOOSE(
$B$106,"選択",CM2,CP2,CS2,CV2,CY2,DB2,DE2,DH2,DK2,DN2,DQ2,DT2,DW2,DZ2,EC2,EF2,EI2,EL2,EO2,ER2,EU2,EX2,FA2,FD2,FG2,FJ2,FM2),IF(
$F$311=4,CHOOSE(
$B$106,"選択",FT2,FW2,FZ2,GC2,GF2,GI2,GL2,GO2,GR2,GU2,GX2,HA2,HD2,HG2,HJ2,HM2,HP2,HS2,HV2,HY2,IB2,IE2,IH2,IK2,IN2,IQ2,IT2),IF(
$F$311=5,CHOOSE(
$B$106,"選択",D2002,G2002,J2002,M2002,P2002,S2002,V2002,Y2002,AB2002,AE2002,AH2002,AK2002,AN2002,AQ2002,AT2002,AW2002,AZ2002,BC2002,BF2002,BI2002,BL2002,BO2002,BR2002,BU2002,BX2002,CA2002,CD2002),CHOOSE(
$B$106,"選択",CM2002,CP2002,CS2002,CV2002,CY2002,DB2002,DE2002,DH2002,DK2002,DN2002,DQ2002,DT2002,DW2002,DZ2002,EC2002,EF2002,EI2002,EL2002,EO2002,ER2002,EU2002,EX2002,FA2002,FD2002,FG2002,FJ2002,FM2002)))))</f>
        <v>選択</v>
      </c>
      <c r="C311" s="68">
        <f>IF(
$F$311=2,CHOOSE(
$B$106,0,E2,H2,K2,N2,Q2,T2,W2,Z2,AC2,AF2,AI2,AL2,AO2,AR2,AU2,AX2,BA2,BD2,BG2,BJ2,BM2,BP2,BS2,BV2,BY2,CB2,CE2),IF(
$F$311=3,CHOOSE(
$B$106,0,CN2,CQ2,CT2,CW2,CZ2,DC2,DF2,DI2,DL2,DO2,DR2,DU2,DX2,EA2,ED2,EG2,EJ2,EM2,EP2,ES2,EV2,EY2,FB2,FE2,FH2,FK2,FN2),IF(
$F$311=4,CHOOSE(
$B$106,0,FU2,FX2,GA2,GD2,GG2,GJ2,GM2,GP2,GS2,GV2,GY2,HB2,HE2,HH2,HK2,HN2,HQ2,HT2,HW2,HZ2,IC2,IF2,II2,IL2,IO2,IR2,IU2),IF(
$F$311=5,CHOOSE(
$B$106,0,E2002,H2002,K2002,N2002,Q2002,T2002,W2002,Z2002,AC2002,AF2002,AI2002,AL2002,AO2002,AR2002,AU2002,AX2002,BA2002,BD2002,BG2002,BJ2002,BM2002,BP2002,BS2002,BV2002,BY2002,CB2002,CE2002),CHOOSE(
$B$106,0,CN2002,CQ2002,CT2002,CW2002,CZ2002,DC2002,DF2002,DI2002,DL2002,DO2002,DR2002,DU2002,DX2002,EA2002,ED2002,EG2002,EJ2002,EM2002,EP2002,ES2002,EV2002,EY2002,FB2002,FE2002,FH2002,FK2002,FN2002)))))</f>
        <v>0</v>
      </c>
      <c r="D311" s="68">
        <f>IF(
$F$311=2,CHOOSE(
$B$106,0,F2,I2,L2,O2,R2,U2,X2,AA2,AD2,AG2,AJ2,AM2,AP2,AS2,AV2,AY2,BB2,BE2,BH2,BK2,BN2,BQ2,BT2,BW2,BZ2,CC2,CF2),IF(
$F$311=3,CHOOSE(
$B$106,0,CO2,CR2,CU2,CX2,DA2,DD2,DG2,DJ2,DM2,DP2,DS2,DV2,DY2,EB2,EE2,EH2,EK2,EN2,EQ2,ET2,EW2,EZ2,FC2,FF2,FI2,FL2,FO2),IF(
$F$311=4,CHOOSE(
$B$106,0,FV2,FY2,GB2,GE2,GH2,GK2,GN2,GQ2,GT2,GW2,GZ2,HC2,HF2,HI2,HL2,HO2,HR2,HU2,HX2,IA2,ID2,IG2,IJ2,IM2,IP2,IS2,IV2),IF(
$F$311=5,CHOOSE(
$B$106,0,F2002,I2002,L2002,O2002,R2002,U2002,X2002,AA2002,AD2002,AG2002,AJ2002,AM2002,AP2002,AS2002,AV2002,AY2002,BB2002,BE2002,BH2002,BK2002,BN2002,BQ2002,BT2002,BW2002,BZ2002,CC2002,CF2002),CHOOSE(
$B$106,0,CO2002,CR2002,CU2002,CX2002,DA2002,DD2002,DG2002,DJ2002,DM2002,DP2002,DS2002,DV2002,DY2002,EB2002,EE2002,EH2002,EK2002,EN2002,EQ2002,ET2002,EW2002,EZ2002,FC2002,FF2002,FI2002,FL2002,FO2002)))))</f>
        <v>0</v>
      </c>
      <c r="E311" s="143">
        <f t="shared" si="28"/>
        <v>311</v>
      </c>
      <c r="F311" s="68">
        <v>1</v>
      </c>
      <c r="G311" s="68" t="str">
        <f>CHOOSE($F$311,"←先にカタログのタイプを選択",C2,CL2,FS2,C2002,CL2002)</f>
        <v>←先にカタログのタイプを選択</v>
      </c>
      <c r="AB311" s="104"/>
      <c r="AC311" s="104"/>
      <c r="AD311" s="104"/>
    </row>
    <row r="312" spans="1:30">
      <c r="A312" s="106"/>
      <c r="B312" s="68" t="str">
        <f t="shared" ref="B312:B338" si="29">IF(
$F$311=2,CHOOSE(
$B$106,"選択",D3,G3,J3,M3,P3,S3,V3,Y3,AB3,AE3,AH3,AK3,AN3,AQ3,AT3,AW3,AZ3,BC3,BF3,BI3,BL3,BO3,BR3,BU3,BX3,CA3,CD3),IF(
$F$311=3,CHOOSE(
$B$106,"選択",CM3,CP3,CS3,CV3,CY3,DB3,DE3,DH3,DK3,DN3,DQ3,DT3,DW3,DZ3,EC3,EF3,EI3,EL3,EO3,ER3,EU3,EX3,FA3,FD3,FG3,FJ3,FM3),IF(
$F$311=4,CHOOSE(
$B$106,"選択",FT3,FW3,FZ3,GC3,GF3,GI3,GL3,GO3,GR3,GU3,GX3,HA3,HD3,HG3,HJ3,HM3,HP3,HS3,HV3,HY3,IB3,IE3,IH3,IK3,IN3,IQ3,IT3),IF(
$F$311=5,CHOOSE(
$B$106,"選択",D2003,G2003,J2003,M2003,P2003,S2003,V2003,Y2003,AB2003,AE2003,AH2003,AK2003,AN2003,AQ2003,AT2003,AW2003,AZ2003,BC2003,BF2003,BI2003,BL2003,BO2003,BR2003,BU2003,BX2003,CA2003,CD2003),CHOOSE(
$B$106,"選択",CM2003,CP2003,CS2003,CV2003,CY2003,DB2003,DE2003,DH2003,DK2003,DN2003,DQ2003,DT2003,DW2003,DZ2003,EC2003,EF2003,EI2003,EL2003,EO2003,ER2003,EU2003,EX2003,FA2003,FD2003,FG2003,FJ2003,FM2003)))))</f>
        <v>選択</v>
      </c>
      <c r="C312" s="68">
        <f t="shared" ref="C312:D338" si="30">IF(
$F$311=2,CHOOSE(
$B$106,0,E3,H3,K3,N3,Q3,T3,W3,Z3,AC3,AF3,AI3,AL3,AO3,AR3,AU3,AX3,BA3,BD3,BG3,BJ3,BM3,BP3,BS3,BV3,BY3,CB3,CE3),IF(
$F$311=3,CHOOSE(
$B$106,0,CN3,CQ3,CT3,CW3,CZ3,DC3,DF3,DI3,DL3,DO3,DR3,DU3,DX3,EA3,ED3,EG3,EJ3,EM3,EP3,ES3,EV3,EY3,FB3,FE3,FH3,FK3,FN3),IF(
$F$311=4,CHOOSE(
$B$106,0,FU3,FX3,GA3,GD3,GG3,GJ3,GM3,GP3,GS3,GV3,GY3,HB3,HE3,HH3,HK3,HN3,HQ3,HT3,HW3,HZ3,IC3,IF3,II3,IL3,IO3,IR3,IU3),IF(
$F$311=5,CHOOSE(
$B$106,0,E2003,H2003,K2003,N2003,Q2003,T2003,W2003,Z2003,AC2003,AF2003,AI2003,AL2003,AO2003,AR2003,AU2003,AX2003,BA2003,BD2003,BG2003,BJ2003,BM2003,BP2003,BS2003,BV2003,BY2003,CB2003,CE2003),CHOOSE(
$B$106,0,CN2003,CQ2003,CT2003,CW2003,CZ2003,DC2003,DF2003,DI2003,DL2003,DO2003,DR2003,DU2003,DX2003,EA2003,ED2003,EG2003,EJ2003,EM2003,EP2003,ES2003,EV2003,EY2003,FB2003,FE2003,FH2003,FK2003,FN2003)))))</f>
        <v>0</v>
      </c>
      <c r="D312" s="68">
        <f t="shared" si="30"/>
        <v>0</v>
      </c>
      <c r="E312" s="143">
        <f t="shared" si="28"/>
        <v>312</v>
      </c>
      <c r="F312" s="68"/>
      <c r="G312" s="68" t="str">
        <f t="shared" ref="G312:G338" si="31">CHOOSE($F$311,"←先にカタログのタイプを選択",C3,CL3,FS3,C2003,CL2003)</f>
        <v>←先にカタログのタイプを選択</v>
      </c>
      <c r="AB312" s="104"/>
      <c r="AC312" s="104"/>
      <c r="AD312" s="104"/>
    </row>
    <row r="313" spans="1:30">
      <c r="A313" s="106"/>
      <c r="B313" s="68" t="str">
        <f t="shared" si="29"/>
        <v>選択</v>
      </c>
      <c r="C313" s="68">
        <f t="shared" si="30"/>
        <v>0</v>
      </c>
      <c r="D313" s="68">
        <f t="shared" si="30"/>
        <v>0</v>
      </c>
      <c r="E313" s="143">
        <f t="shared" si="28"/>
        <v>313</v>
      </c>
      <c r="F313" s="68"/>
      <c r="G313" s="68" t="str">
        <f t="shared" si="31"/>
        <v>←先にカタログのタイプを選択</v>
      </c>
      <c r="AB313" s="104"/>
      <c r="AC313" s="104"/>
      <c r="AD313" s="104"/>
    </row>
    <row r="314" spans="1:30">
      <c r="A314" s="106"/>
      <c r="B314" s="68" t="str">
        <f t="shared" si="29"/>
        <v>選択</v>
      </c>
      <c r="C314" s="68">
        <f t="shared" si="30"/>
        <v>0</v>
      </c>
      <c r="D314" s="68">
        <f t="shared" si="30"/>
        <v>0</v>
      </c>
      <c r="E314" s="143">
        <f t="shared" si="28"/>
        <v>314</v>
      </c>
      <c r="F314" s="68"/>
      <c r="G314" s="68" t="str">
        <f t="shared" si="31"/>
        <v>←先にカタログのタイプを選択</v>
      </c>
      <c r="AB314" s="104"/>
      <c r="AC314" s="104"/>
      <c r="AD314" s="104"/>
    </row>
    <row r="315" spans="1:30">
      <c r="A315" s="106"/>
      <c r="B315" s="68" t="str">
        <f t="shared" si="29"/>
        <v>選択</v>
      </c>
      <c r="C315" s="68">
        <f t="shared" si="30"/>
        <v>0</v>
      </c>
      <c r="D315" s="68">
        <f t="shared" si="30"/>
        <v>0</v>
      </c>
      <c r="E315" s="143">
        <f t="shared" si="28"/>
        <v>315</v>
      </c>
      <c r="F315" s="68"/>
      <c r="G315" s="68" t="str">
        <f t="shared" si="31"/>
        <v>←先にカタログのタイプを選択</v>
      </c>
      <c r="AB315" s="104"/>
      <c r="AC315" s="104"/>
      <c r="AD315" s="104"/>
    </row>
    <row r="316" spans="1:30">
      <c r="A316" s="106"/>
      <c r="B316" s="68" t="str">
        <f t="shared" si="29"/>
        <v>選択</v>
      </c>
      <c r="C316" s="68">
        <f t="shared" si="30"/>
        <v>0</v>
      </c>
      <c r="D316" s="68">
        <f t="shared" si="30"/>
        <v>0</v>
      </c>
      <c r="E316" s="143">
        <f t="shared" si="28"/>
        <v>316</v>
      </c>
      <c r="F316" s="68"/>
      <c r="G316" s="68" t="str">
        <f t="shared" si="31"/>
        <v>←先にカタログのタイプを選択</v>
      </c>
      <c r="AB316" s="104"/>
      <c r="AC316" s="104"/>
      <c r="AD316" s="104"/>
    </row>
    <row r="317" spans="1:30">
      <c r="A317" s="106"/>
      <c r="B317" s="68" t="str">
        <f t="shared" si="29"/>
        <v>選択</v>
      </c>
      <c r="C317" s="68">
        <f t="shared" si="30"/>
        <v>0</v>
      </c>
      <c r="D317" s="68">
        <f t="shared" si="30"/>
        <v>0</v>
      </c>
      <c r="E317" s="143">
        <f t="shared" si="28"/>
        <v>317</v>
      </c>
      <c r="F317" s="68"/>
      <c r="G317" s="68" t="str">
        <f t="shared" si="31"/>
        <v>←先にカタログのタイプを選択</v>
      </c>
      <c r="AB317" s="104"/>
      <c r="AC317" s="104"/>
      <c r="AD317" s="104"/>
    </row>
    <row r="318" spans="1:30">
      <c r="A318" s="106"/>
      <c r="B318" s="68" t="str">
        <f t="shared" si="29"/>
        <v>選択</v>
      </c>
      <c r="C318" s="68">
        <f t="shared" si="30"/>
        <v>0</v>
      </c>
      <c r="D318" s="68">
        <f t="shared" si="30"/>
        <v>0</v>
      </c>
      <c r="E318" s="143">
        <f t="shared" si="28"/>
        <v>318</v>
      </c>
      <c r="F318" s="68"/>
      <c r="G318" s="68" t="str">
        <f t="shared" si="31"/>
        <v>←先にカタログのタイプを選択</v>
      </c>
      <c r="AB318" s="104"/>
      <c r="AC318" s="104"/>
      <c r="AD318" s="104"/>
    </row>
    <row r="319" spans="1:30">
      <c r="A319" s="106"/>
      <c r="B319" s="68" t="str">
        <f t="shared" si="29"/>
        <v>選択</v>
      </c>
      <c r="C319" s="68">
        <f t="shared" si="30"/>
        <v>0</v>
      </c>
      <c r="D319" s="68">
        <f t="shared" si="30"/>
        <v>0</v>
      </c>
      <c r="E319" s="143">
        <f t="shared" si="28"/>
        <v>319</v>
      </c>
      <c r="F319" s="68"/>
      <c r="G319" s="68" t="str">
        <f t="shared" si="31"/>
        <v>←先にカタログのタイプを選択</v>
      </c>
      <c r="AB319" s="104"/>
      <c r="AC319" s="104"/>
      <c r="AD319" s="104"/>
    </row>
    <row r="320" spans="1:30">
      <c r="A320" s="106"/>
      <c r="B320" s="68" t="str">
        <f t="shared" si="29"/>
        <v>選択</v>
      </c>
      <c r="C320" s="68">
        <f t="shared" si="30"/>
        <v>0</v>
      </c>
      <c r="D320" s="68">
        <f t="shared" si="30"/>
        <v>0</v>
      </c>
      <c r="E320" s="143">
        <f t="shared" si="28"/>
        <v>320</v>
      </c>
      <c r="F320" s="68"/>
      <c r="G320" s="68" t="str">
        <f t="shared" si="31"/>
        <v>←先にカタログのタイプを選択</v>
      </c>
      <c r="AB320" s="104"/>
      <c r="AC320" s="104"/>
      <c r="AD320" s="104"/>
    </row>
    <row r="321" spans="1:30">
      <c r="A321" s="106"/>
      <c r="B321" s="68" t="str">
        <f t="shared" si="29"/>
        <v>選択</v>
      </c>
      <c r="C321" s="68">
        <f t="shared" si="30"/>
        <v>0</v>
      </c>
      <c r="D321" s="68">
        <f t="shared" si="30"/>
        <v>0</v>
      </c>
      <c r="E321" s="143">
        <f t="shared" si="28"/>
        <v>321</v>
      </c>
      <c r="F321" s="68"/>
      <c r="G321" s="68" t="str">
        <f t="shared" si="31"/>
        <v>←先にカタログのタイプを選択</v>
      </c>
      <c r="AB321" s="104"/>
      <c r="AC321" s="104"/>
      <c r="AD321" s="104"/>
    </row>
    <row r="322" spans="1:30">
      <c r="A322" s="106"/>
      <c r="B322" s="68" t="str">
        <f t="shared" si="29"/>
        <v>選択</v>
      </c>
      <c r="C322" s="68">
        <f t="shared" si="30"/>
        <v>0</v>
      </c>
      <c r="D322" s="68">
        <f t="shared" si="30"/>
        <v>0</v>
      </c>
      <c r="E322" s="143">
        <f t="shared" si="28"/>
        <v>322</v>
      </c>
      <c r="F322" s="68"/>
      <c r="G322" s="68" t="str">
        <f t="shared" si="31"/>
        <v>←先にカタログのタイプを選択</v>
      </c>
      <c r="AB322" s="104"/>
      <c r="AC322" s="104"/>
      <c r="AD322" s="104"/>
    </row>
    <row r="323" spans="1:30">
      <c r="A323" s="106"/>
      <c r="B323" s="68" t="str">
        <f t="shared" si="29"/>
        <v>選択</v>
      </c>
      <c r="C323" s="68">
        <f t="shared" si="30"/>
        <v>0</v>
      </c>
      <c r="D323" s="68">
        <f t="shared" si="30"/>
        <v>0</v>
      </c>
      <c r="E323" s="143">
        <f t="shared" si="28"/>
        <v>323</v>
      </c>
      <c r="F323" s="68"/>
      <c r="G323" s="68" t="str">
        <f t="shared" si="31"/>
        <v>←先にカタログのタイプを選択</v>
      </c>
      <c r="AB323" s="104"/>
      <c r="AC323" s="104"/>
      <c r="AD323" s="104"/>
    </row>
    <row r="324" spans="1:30">
      <c r="A324" s="106"/>
      <c r="B324" s="68" t="str">
        <f t="shared" si="29"/>
        <v>選択</v>
      </c>
      <c r="C324" s="68">
        <f t="shared" si="30"/>
        <v>0</v>
      </c>
      <c r="D324" s="68">
        <f t="shared" si="30"/>
        <v>0</v>
      </c>
      <c r="E324" s="143">
        <f t="shared" si="28"/>
        <v>324</v>
      </c>
      <c r="F324" s="68"/>
      <c r="G324" s="68" t="str">
        <f t="shared" si="31"/>
        <v>←先にカタログのタイプを選択</v>
      </c>
      <c r="AB324" s="104"/>
      <c r="AC324" s="104"/>
      <c r="AD324" s="104"/>
    </row>
    <row r="325" spans="1:30">
      <c r="A325" s="106"/>
      <c r="B325" s="68" t="str">
        <f t="shared" si="29"/>
        <v>選択</v>
      </c>
      <c r="C325" s="68">
        <f t="shared" si="30"/>
        <v>0</v>
      </c>
      <c r="D325" s="68">
        <f t="shared" si="30"/>
        <v>0</v>
      </c>
      <c r="E325" s="143">
        <f t="shared" si="28"/>
        <v>325</v>
      </c>
      <c r="F325" s="68"/>
      <c r="G325" s="68" t="str">
        <f t="shared" si="31"/>
        <v>←先にカタログのタイプを選択</v>
      </c>
      <c r="AB325" s="104"/>
      <c r="AC325" s="104"/>
      <c r="AD325" s="104"/>
    </row>
    <row r="326" spans="1:30">
      <c r="A326" s="106"/>
      <c r="B326" s="68" t="str">
        <f t="shared" si="29"/>
        <v>選択</v>
      </c>
      <c r="C326" s="68">
        <f t="shared" si="30"/>
        <v>0</v>
      </c>
      <c r="D326" s="68">
        <f t="shared" si="30"/>
        <v>0</v>
      </c>
      <c r="E326" s="143">
        <f t="shared" si="28"/>
        <v>326</v>
      </c>
      <c r="F326" s="68"/>
      <c r="G326" s="68" t="str">
        <f t="shared" si="31"/>
        <v>←先にカタログのタイプを選択</v>
      </c>
      <c r="AB326" s="104"/>
      <c r="AC326" s="104"/>
      <c r="AD326" s="104"/>
    </row>
    <row r="327" spans="1:30">
      <c r="A327" s="106"/>
      <c r="B327" s="68" t="str">
        <f t="shared" si="29"/>
        <v>選択</v>
      </c>
      <c r="C327" s="68">
        <f t="shared" si="30"/>
        <v>0</v>
      </c>
      <c r="D327" s="68">
        <f t="shared" si="30"/>
        <v>0</v>
      </c>
      <c r="E327" s="143">
        <f t="shared" si="28"/>
        <v>327</v>
      </c>
      <c r="F327" s="68"/>
      <c r="G327" s="68" t="str">
        <f t="shared" si="31"/>
        <v>←先にカタログのタイプを選択</v>
      </c>
      <c r="AB327" s="104"/>
      <c r="AC327" s="104"/>
      <c r="AD327" s="104"/>
    </row>
    <row r="328" spans="1:30">
      <c r="A328" s="106"/>
      <c r="B328" s="68" t="str">
        <f t="shared" si="29"/>
        <v>選択</v>
      </c>
      <c r="C328" s="68">
        <f t="shared" si="30"/>
        <v>0</v>
      </c>
      <c r="D328" s="68">
        <f t="shared" si="30"/>
        <v>0</v>
      </c>
      <c r="E328" s="143">
        <f t="shared" si="28"/>
        <v>328</v>
      </c>
      <c r="F328" s="68"/>
      <c r="G328" s="68" t="str">
        <f t="shared" si="31"/>
        <v>←先にカタログのタイプを選択</v>
      </c>
      <c r="AB328" s="104"/>
      <c r="AC328" s="104"/>
      <c r="AD328" s="104"/>
    </row>
    <row r="329" spans="1:30">
      <c r="A329" s="106"/>
      <c r="B329" s="68" t="str">
        <f t="shared" si="29"/>
        <v>選択</v>
      </c>
      <c r="C329" s="68">
        <f t="shared" si="30"/>
        <v>0</v>
      </c>
      <c r="D329" s="68">
        <f t="shared" si="30"/>
        <v>0</v>
      </c>
      <c r="E329" s="143">
        <f t="shared" si="28"/>
        <v>329</v>
      </c>
      <c r="F329" s="68"/>
      <c r="G329" s="68" t="str">
        <f t="shared" si="31"/>
        <v>←先にカタログのタイプを選択</v>
      </c>
      <c r="AB329" s="104"/>
      <c r="AC329" s="104"/>
      <c r="AD329" s="104"/>
    </row>
    <row r="330" spans="1:30">
      <c r="A330" s="106"/>
      <c r="B330" s="68" t="str">
        <f t="shared" si="29"/>
        <v>選択</v>
      </c>
      <c r="C330" s="68">
        <f t="shared" si="30"/>
        <v>0</v>
      </c>
      <c r="D330" s="68">
        <f t="shared" si="30"/>
        <v>0</v>
      </c>
      <c r="E330" s="143">
        <f t="shared" si="28"/>
        <v>330</v>
      </c>
      <c r="F330" s="68"/>
      <c r="G330" s="68" t="str">
        <f t="shared" si="31"/>
        <v>←先にカタログのタイプを選択</v>
      </c>
      <c r="AB330" s="104"/>
      <c r="AC330" s="104"/>
      <c r="AD330" s="104"/>
    </row>
    <row r="331" spans="1:30">
      <c r="A331" s="106"/>
      <c r="B331" s="68" t="str">
        <f t="shared" si="29"/>
        <v>選択</v>
      </c>
      <c r="C331" s="68">
        <f t="shared" si="30"/>
        <v>0</v>
      </c>
      <c r="D331" s="68">
        <f t="shared" si="30"/>
        <v>0</v>
      </c>
      <c r="E331" s="143">
        <f t="shared" si="28"/>
        <v>331</v>
      </c>
      <c r="F331" s="68"/>
      <c r="G331" s="68" t="str">
        <f t="shared" si="31"/>
        <v>←先にカタログのタイプを選択</v>
      </c>
      <c r="AB331" s="104"/>
      <c r="AC331" s="104"/>
      <c r="AD331" s="104"/>
    </row>
    <row r="332" spans="1:30">
      <c r="A332" s="106"/>
      <c r="B332" s="68" t="str">
        <f t="shared" si="29"/>
        <v>選択</v>
      </c>
      <c r="C332" s="68">
        <f t="shared" si="30"/>
        <v>0</v>
      </c>
      <c r="D332" s="68">
        <f t="shared" si="30"/>
        <v>0</v>
      </c>
      <c r="E332" s="143">
        <f t="shared" si="28"/>
        <v>332</v>
      </c>
      <c r="F332" s="68"/>
      <c r="G332" s="68" t="str">
        <f t="shared" si="31"/>
        <v>←先にカタログのタイプを選択</v>
      </c>
      <c r="AB332" s="104"/>
      <c r="AC332" s="104"/>
      <c r="AD332" s="104"/>
    </row>
    <row r="333" spans="1:30">
      <c r="A333" s="106"/>
      <c r="B333" s="68" t="str">
        <f t="shared" si="29"/>
        <v>選択</v>
      </c>
      <c r="C333" s="68">
        <f t="shared" si="30"/>
        <v>0</v>
      </c>
      <c r="D333" s="68">
        <f t="shared" si="30"/>
        <v>0</v>
      </c>
      <c r="E333" s="143">
        <f t="shared" si="28"/>
        <v>333</v>
      </c>
      <c r="F333" s="68"/>
      <c r="G333" s="68" t="str">
        <f t="shared" si="31"/>
        <v>←先にカタログのタイプを選択</v>
      </c>
      <c r="AB333" s="104"/>
      <c r="AC333" s="104"/>
      <c r="AD333" s="104"/>
    </row>
    <row r="334" spans="1:30">
      <c r="A334" s="106"/>
      <c r="B334" s="68" t="str">
        <f t="shared" si="29"/>
        <v>選択</v>
      </c>
      <c r="C334" s="68">
        <f t="shared" si="30"/>
        <v>0</v>
      </c>
      <c r="D334" s="68">
        <f t="shared" si="30"/>
        <v>0</v>
      </c>
      <c r="E334" s="143">
        <f t="shared" si="28"/>
        <v>334</v>
      </c>
      <c r="F334" s="68"/>
      <c r="G334" s="68" t="str">
        <f t="shared" si="31"/>
        <v>←先にカタログのタイプを選択</v>
      </c>
      <c r="AB334" s="104"/>
      <c r="AC334" s="104"/>
      <c r="AD334" s="104"/>
    </row>
    <row r="335" spans="1:30">
      <c r="A335" s="106"/>
      <c r="B335" s="68" t="str">
        <f t="shared" si="29"/>
        <v>選択</v>
      </c>
      <c r="C335" s="68">
        <f t="shared" si="30"/>
        <v>0</v>
      </c>
      <c r="D335" s="68">
        <f t="shared" si="30"/>
        <v>0</v>
      </c>
      <c r="E335" s="143">
        <f t="shared" si="28"/>
        <v>335</v>
      </c>
      <c r="F335" s="68"/>
      <c r="G335" s="68" t="str">
        <f t="shared" si="31"/>
        <v>←先にカタログのタイプを選択</v>
      </c>
      <c r="AB335" s="104"/>
      <c r="AC335" s="104"/>
      <c r="AD335" s="104"/>
    </row>
    <row r="336" spans="1:30">
      <c r="A336" s="106"/>
      <c r="B336" s="68" t="str">
        <f t="shared" si="29"/>
        <v>選択</v>
      </c>
      <c r="C336" s="68">
        <f t="shared" si="30"/>
        <v>0</v>
      </c>
      <c r="D336" s="68">
        <f t="shared" si="30"/>
        <v>0</v>
      </c>
      <c r="E336" s="143">
        <f t="shared" si="28"/>
        <v>336</v>
      </c>
      <c r="F336" s="68"/>
      <c r="G336" s="68" t="str">
        <f t="shared" si="31"/>
        <v>←先にカタログのタイプを選択</v>
      </c>
      <c r="AB336" s="104"/>
      <c r="AC336" s="104"/>
      <c r="AD336" s="104"/>
    </row>
    <row r="337" spans="1:30">
      <c r="A337" s="106"/>
      <c r="B337" s="68" t="str">
        <f t="shared" si="29"/>
        <v>選択</v>
      </c>
      <c r="C337" s="68">
        <f t="shared" si="30"/>
        <v>0</v>
      </c>
      <c r="D337" s="68">
        <f t="shared" si="30"/>
        <v>0</v>
      </c>
      <c r="E337" s="143">
        <f t="shared" si="28"/>
        <v>337</v>
      </c>
      <c r="F337" s="68"/>
      <c r="G337" s="68" t="str">
        <f t="shared" si="31"/>
        <v>←先にカタログのタイプを選択</v>
      </c>
      <c r="AB337" s="104"/>
      <c r="AC337" s="104"/>
      <c r="AD337" s="104"/>
    </row>
    <row r="338" spans="1:30">
      <c r="A338" s="106"/>
      <c r="B338" s="68" t="str">
        <f t="shared" si="29"/>
        <v>選択</v>
      </c>
      <c r="C338" s="68">
        <f t="shared" si="30"/>
        <v>0</v>
      </c>
      <c r="D338" s="68">
        <f t="shared" si="30"/>
        <v>0</v>
      </c>
      <c r="E338" s="143">
        <f t="shared" si="28"/>
        <v>338</v>
      </c>
      <c r="F338" s="68"/>
      <c r="G338" s="68" t="str">
        <f t="shared" si="31"/>
        <v>←先にカタログのタイプを選択</v>
      </c>
      <c r="AB338" s="104"/>
      <c r="AC338" s="104"/>
      <c r="AD338" s="104"/>
    </row>
    <row r="339" spans="1:30">
      <c r="A339" s="144"/>
      <c r="B339" s="10"/>
      <c r="C339" s="10"/>
      <c r="D339" s="10"/>
      <c r="E339" s="145">
        <f t="shared" si="28"/>
        <v>339</v>
      </c>
      <c r="F339" s="10"/>
      <c r="G339" s="10"/>
      <c r="AB339" s="104"/>
      <c r="AC339" s="104"/>
      <c r="AD339" s="104"/>
    </row>
    <row r="340" spans="1:30">
      <c r="A340" s="144"/>
      <c r="B340" s="10"/>
      <c r="C340" s="10"/>
      <c r="D340" s="10"/>
      <c r="E340" s="145">
        <f t="shared" si="28"/>
        <v>340</v>
      </c>
      <c r="F340" s="10"/>
      <c r="G340" s="10"/>
      <c r="AB340" s="104"/>
      <c r="AC340" s="104"/>
      <c r="AD340" s="104"/>
    </row>
    <row r="341" spans="1:30">
      <c r="A341" s="106">
        <v>7</v>
      </c>
      <c r="B341" s="68" t="str">
        <f>IF(
$F$341=2,CHOOSE(
$B$107,"選択",D2,G2,J2,M2,P2,S2,V2,Y2,AB2,AE2,AH2,AK2,AN2,AQ2,AT2,AW2,AZ2,BC2,BF2,BI2,BL2,BO2,BR2,BU2,BX2,CA2,CD2),IF(
$F$341=3,CHOOSE(
$B$107,"選択",CM2,CP2,CS2,CV2,CY2,DB2,DE2,DH2,DK2,DN2,DQ2,DT2,DW2,DZ2,EC2,EF2,EI2,EL2,EO2,ER2,EU2,EX2,FA2,FD2,FG2,FJ2,FM2),IF(
$F$341=4,CHOOSE(
$B$107,"選択",FT2,FW2,FZ2,GC2,GF2,GI2,GL2,GO2,GR2,GU2,GX2,HA2,HD2,HG2,HJ2,HM2,HP2,HS2,HV2,HY2,IB2,IE2,IH2,IK2,IN2,IQ2,IT2),IF(
$F$341=5,CHOOSE(
$B$107,"選択",D2002,G2002,J2002,M2002,P2002,S2002,V2002,Y2002,AB2002,AE2002,AH2002,AK2002,AN2002,AQ2002,AT2002,AW2002,AZ2002,BC2002,BF2002,BI2002,BL2002,BO2002,BR2002,BU2002,BX2002,CA2002,CD2002),CHOOSE(
$B$107,"選択",CM2002,CP2002,CS2002,CV2002,CY2002,DB2002,DE2002,DH2002,DK2002,DN2002,DQ2002,DT2002,DW2002,DZ2002,EC2002,EF2002,EI2002,EL2002,EO2002,ER2002,EU2002,EX2002,FA2002,FD2002,FG2002,FJ2002,FM2002)))))</f>
        <v>選択</v>
      </c>
      <c r="C341" s="68">
        <f>IF(
$F$341=2,CHOOSE(
$B$107,0,E2,H2,K2,N2,Q2,T2,W2,Z2,AC2,AF2,AI2,AL2,AO2,AR2,AU2,AX2,BA2,BD2,BG2,BJ2,BM2,BP2,BS2,BV2,BY2,CB2,CE2),IF(
$F$341=3,CHOOSE(
$B$107,0,CN2,CQ2,CT2,CW2,CZ2,DC2,DF2,DI2,DL2,DO2,DR2,DU2,DX2,EA2,ED2,EG2,EJ2,EM2,EP2,ES2,EV2,EY2,FB2,FE2,FH2,FK2,FN2),IF(
$F$341=4,CHOOSE(
$B$107,0,FU2,FX2,GA2,GD2,GG2,GJ2,GM2,GP2,GS2,GV2,GY2,HB2,HE2,HH2,HK2,HN2,HQ2,HT2,HW2,HZ2,IC2,IF2,II2,IL2,IO2,IR2,IU2),IF(
$F$341=5,CHOOSE(
$B$107,0,E2002,H2002,K2002,N2002,Q2002,T2002,W2002,Z2002,AC2002,AF2002,AI2002,AL2002,AO2002,AR2002,AU2002,AX2002,BA2002,BD2002,BG2002,BJ2002,BM2002,BP2002,BS2002,BV2002,BY2002,CB2002,CE2002),CHOOSE(
$B$107,0,CN2002,CQ2002,CT2002,CW2002,CZ2002,DC2002,DF2002,DI2002,DL2002,DO2002,DR2002,DU2002,DX2002,EA2002,ED2002,EG2002,EJ2002,EM2002,EP2002,ES2002,EV2002,EY2002,FB2002,FE2002,FH2002,FK2002,FN2002)))))</f>
        <v>0</v>
      </c>
      <c r="D341" s="68">
        <f>IF(
$F$341=2,CHOOSE(
$B$107,0,F2,I2,L2,O2,R2,U2,X2,AA2,AD2,AG2,AJ2,AM2,AP2,AS2,AV2,AY2,BB2,BE2,BH2,BK2,BN2,BQ2,BT2,BW2,BZ2,CC2,CF2),IF(
$F$341=3,CHOOSE(
$B$107,0,CO2,CR2,CU2,CX2,DA2,DD2,DG2,DJ2,DM2,DP2,DS2,DV2,DY2,EB2,EE2,EH2,EK2,EN2,EQ2,ET2,EW2,EZ2,FC2,FF2,FI2,FL2,FO2),IF(
$F$341=4,CHOOSE(
$B$107,0,FV2,FY2,GB2,GE2,GH2,GK2,GN2,GQ2,GT2,GW2,GZ2,HC2,HF2,HI2,HL2,HO2,HR2,HU2,HX2,IA2,ID2,IG2,IJ2,IM2,IP2,IS2,IV2),IF(
$F$341=5,CHOOSE(
$B$107,0,F2002,I2002,L2002,O2002,R2002,U2002,X2002,AA2002,AD2002,AG2002,AJ2002,AM2002,AP2002,AS2002,AV2002,AY2002,BB2002,BE2002,BH2002,BK2002,BN2002,BQ2002,BT2002,BW2002,BZ2002,CC2002,CF2002),CHOOSE(
$B$107,0,CO2002,CR2002,CU2002,CX2002,DA2002,DD2002,DG2002,DJ2002,DM2002,DP2002,DS2002,DV2002,DY2002,EB2002,EE2002,EH2002,EK2002,EN2002,EQ2002,ET2002,EW2002,EZ2002,FC2002,FF2002,FI2002,FL2002,FO2002)))))</f>
        <v>0</v>
      </c>
      <c r="E341" s="143">
        <f t="shared" si="28"/>
        <v>341</v>
      </c>
      <c r="F341" s="68">
        <v>1</v>
      </c>
      <c r="G341" s="68" t="str">
        <f>CHOOSE($F$341,"←先にカタログのタイプを選択",C2,CL2,FS2,C2002,CL2002)</f>
        <v>←先にカタログのタイプを選択</v>
      </c>
      <c r="AB341" s="104"/>
      <c r="AC341" s="104"/>
      <c r="AD341" s="104"/>
    </row>
    <row r="342" spans="1:30">
      <c r="A342" s="106"/>
      <c r="B342" s="68" t="str">
        <f t="shared" ref="B342:B368" si="32">IF(
$F$341=2,CHOOSE(
$B$107,"選択",D3,G3,J3,M3,P3,S3,V3,Y3,AB3,AE3,AH3,AK3,AN3,AQ3,AT3,AW3,AZ3,BC3,BF3,BI3,BL3,BO3,BR3,BU3,BX3,CA3,CD3),IF(
$F$341=3,CHOOSE(
$B$107,"選択",CM3,CP3,CS3,CV3,CY3,DB3,DE3,DH3,DK3,DN3,DQ3,DT3,DW3,DZ3,EC3,EF3,EI3,EL3,EO3,ER3,EU3,EX3,FA3,FD3,FG3,FJ3,FM3),IF(
$F$341=4,CHOOSE(
$B$107,"選択",FT3,FW3,FZ3,GC3,GF3,GI3,GL3,GO3,GR3,GU3,GX3,HA3,HD3,HG3,HJ3,HM3,HP3,HS3,HV3,HY3,IB3,IE3,IH3,IK3,IN3,IQ3,IT3),IF(
$F$341=5,CHOOSE(
$B$107,"選択",D2003,G2003,J2003,M2003,P2003,S2003,V2003,Y2003,AB2003,AE2003,AH2003,AK2003,AN2003,AQ2003,AT2003,AW2003,AZ2003,BC2003,BF2003,BI2003,BL2003,BO2003,BR2003,BU2003,BX2003,CA2003,CD2003),CHOOSE(
$B$107,"選択",CM2003,CP2003,CS2003,CV2003,CY2003,DB2003,DE2003,DH2003,DK2003,DN2003,DQ2003,DT2003,DW2003,DZ2003,EC2003,EF2003,EI2003,EL2003,EO2003,ER2003,EU2003,EX2003,FA2003,FD2003,FG2003,FJ2003,FM2003)))))</f>
        <v>選択</v>
      </c>
      <c r="C342" s="68">
        <f t="shared" ref="C342:D368" si="33">IF(
$F$341=2,CHOOSE(
$B$107,0,E3,H3,K3,N3,Q3,T3,W3,Z3,AC3,AF3,AI3,AL3,AO3,AR3,AU3,AX3,BA3,BD3,BG3,BJ3,BM3,BP3,BS3,BV3,BY3,CB3,CE3),IF(
$F$341=3,CHOOSE(
$B$107,0,CN3,CQ3,CT3,CW3,CZ3,DC3,DF3,DI3,DL3,DO3,DR3,DU3,DX3,EA3,ED3,EG3,EJ3,EM3,EP3,ES3,EV3,EY3,FB3,FE3,FH3,FK3,FN3),IF(
$F$341=4,CHOOSE(
$B$107,0,FU3,FX3,GA3,GD3,GG3,GJ3,GM3,GP3,GS3,GV3,GY3,HB3,HE3,HH3,HK3,HN3,HQ3,HT3,HW3,HZ3,IC3,IF3,II3,IL3,IO3,IR3,IU3),IF(
$F$341=5,CHOOSE(
$B$107,0,E2003,H2003,K2003,N2003,Q2003,T2003,W2003,Z2003,AC2003,AF2003,AI2003,AL2003,AO2003,AR2003,AU2003,AX2003,BA2003,BD2003,BG2003,BJ2003,BM2003,BP2003,BS2003,BV2003,BY2003,CB2003,CE2003),CHOOSE(
$B$107,0,CN2003,CQ2003,CT2003,CW2003,CZ2003,DC2003,DF2003,DI2003,DL2003,DO2003,DR2003,DU2003,DX2003,EA2003,ED2003,EG2003,EJ2003,EM2003,EP2003,ES2003,EV2003,EY2003,FB2003,FE2003,FH2003,FK2003,FN2003)))))</f>
        <v>0</v>
      </c>
      <c r="D342" s="68">
        <f t="shared" si="33"/>
        <v>0</v>
      </c>
      <c r="E342" s="143">
        <f t="shared" si="28"/>
        <v>342</v>
      </c>
      <c r="F342" s="68"/>
      <c r="G342" s="68" t="str">
        <f t="shared" ref="G342:G368" si="34">CHOOSE($F$341,"←先にカタログのタイプを選択",C3,CL3,FS3,C2003,CL2003)</f>
        <v>←先にカタログのタイプを選択</v>
      </c>
      <c r="AB342" s="104"/>
      <c r="AC342" s="104"/>
      <c r="AD342" s="104"/>
    </row>
    <row r="343" spans="1:30">
      <c r="A343" s="106"/>
      <c r="B343" s="68" t="str">
        <f t="shared" si="32"/>
        <v>選択</v>
      </c>
      <c r="C343" s="68">
        <f t="shared" si="33"/>
        <v>0</v>
      </c>
      <c r="D343" s="68">
        <f t="shared" si="33"/>
        <v>0</v>
      </c>
      <c r="E343" s="143">
        <f t="shared" si="28"/>
        <v>343</v>
      </c>
      <c r="F343" s="68"/>
      <c r="G343" s="68" t="str">
        <f t="shared" si="34"/>
        <v>←先にカタログのタイプを選択</v>
      </c>
      <c r="AB343" s="104"/>
      <c r="AC343" s="104"/>
      <c r="AD343" s="104"/>
    </row>
    <row r="344" spans="1:30">
      <c r="A344" s="106"/>
      <c r="B344" s="68" t="str">
        <f t="shared" si="32"/>
        <v>選択</v>
      </c>
      <c r="C344" s="68">
        <f t="shared" si="33"/>
        <v>0</v>
      </c>
      <c r="D344" s="68">
        <f t="shared" si="33"/>
        <v>0</v>
      </c>
      <c r="E344" s="143">
        <f t="shared" si="28"/>
        <v>344</v>
      </c>
      <c r="F344" s="68"/>
      <c r="G344" s="68" t="str">
        <f t="shared" si="34"/>
        <v>←先にカタログのタイプを選択</v>
      </c>
      <c r="AB344" s="104"/>
      <c r="AC344" s="104"/>
      <c r="AD344" s="104"/>
    </row>
    <row r="345" spans="1:30">
      <c r="A345" s="106"/>
      <c r="B345" s="68" t="str">
        <f t="shared" si="32"/>
        <v>選択</v>
      </c>
      <c r="C345" s="68">
        <f t="shared" si="33"/>
        <v>0</v>
      </c>
      <c r="D345" s="68">
        <f t="shared" si="33"/>
        <v>0</v>
      </c>
      <c r="E345" s="143">
        <f t="shared" si="28"/>
        <v>345</v>
      </c>
      <c r="F345" s="68"/>
      <c r="G345" s="68" t="str">
        <f t="shared" si="34"/>
        <v>←先にカタログのタイプを選択</v>
      </c>
      <c r="AB345" s="104"/>
      <c r="AC345" s="104"/>
      <c r="AD345" s="104"/>
    </row>
    <row r="346" spans="1:30">
      <c r="A346" s="106"/>
      <c r="B346" s="68" t="str">
        <f t="shared" si="32"/>
        <v>選択</v>
      </c>
      <c r="C346" s="68">
        <f t="shared" si="33"/>
        <v>0</v>
      </c>
      <c r="D346" s="68">
        <f t="shared" si="33"/>
        <v>0</v>
      </c>
      <c r="E346" s="143">
        <f t="shared" si="28"/>
        <v>346</v>
      </c>
      <c r="F346" s="68"/>
      <c r="G346" s="68" t="str">
        <f t="shared" si="34"/>
        <v>←先にカタログのタイプを選択</v>
      </c>
      <c r="AB346" s="104"/>
      <c r="AC346" s="104"/>
      <c r="AD346" s="104"/>
    </row>
    <row r="347" spans="1:30">
      <c r="A347" s="106"/>
      <c r="B347" s="68" t="str">
        <f t="shared" si="32"/>
        <v>選択</v>
      </c>
      <c r="C347" s="68">
        <f t="shared" si="33"/>
        <v>0</v>
      </c>
      <c r="D347" s="68">
        <f t="shared" si="33"/>
        <v>0</v>
      </c>
      <c r="E347" s="143">
        <f t="shared" si="28"/>
        <v>347</v>
      </c>
      <c r="F347" s="68"/>
      <c r="G347" s="68" t="str">
        <f t="shared" si="34"/>
        <v>←先にカタログのタイプを選択</v>
      </c>
      <c r="AB347" s="104"/>
      <c r="AC347" s="104"/>
      <c r="AD347" s="104"/>
    </row>
    <row r="348" spans="1:30">
      <c r="A348" s="106"/>
      <c r="B348" s="68" t="str">
        <f t="shared" si="32"/>
        <v>選択</v>
      </c>
      <c r="C348" s="68">
        <f t="shared" si="33"/>
        <v>0</v>
      </c>
      <c r="D348" s="68">
        <f t="shared" si="33"/>
        <v>0</v>
      </c>
      <c r="E348" s="143">
        <f t="shared" si="28"/>
        <v>348</v>
      </c>
      <c r="F348" s="68"/>
      <c r="G348" s="68" t="str">
        <f t="shared" si="34"/>
        <v>←先にカタログのタイプを選択</v>
      </c>
      <c r="AB348" s="104"/>
      <c r="AC348" s="104"/>
      <c r="AD348" s="104"/>
    </row>
    <row r="349" spans="1:30">
      <c r="A349" s="106"/>
      <c r="B349" s="68" t="str">
        <f t="shared" si="32"/>
        <v>選択</v>
      </c>
      <c r="C349" s="68">
        <f t="shared" si="33"/>
        <v>0</v>
      </c>
      <c r="D349" s="68">
        <f t="shared" si="33"/>
        <v>0</v>
      </c>
      <c r="E349" s="143">
        <f t="shared" si="28"/>
        <v>349</v>
      </c>
      <c r="F349" s="68"/>
      <c r="G349" s="68" t="str">
        <f t="shared" si="34"/>
        <v>←先にカタログのタイプを選択</v>
      </c>
      <c r="AB349" s="104"/>
      <c r="AC349" s="104"/>
      <c r="AD349" s="104"/>
    </row>
    <row r="350" spans="1:30">
      <c r="A350" s="106"/>
      <c r="B350" s="68" t="str">
        <f t="shared" si="32"/>
        <v>選択</v>
      </c>
      <c r="C350" s="68">
        <f t="shared" si="33"/>
        <v>0</v>
      </c>
      <c r="D350" s="68">
        <f t="shared" si="33"/>
        <v>0</v>
      </c>
      <c r="E350" s="143">
        <f t="shared" si="28"/>
        <v>350</v>
      </c>
      <c r="F350" s="68"/>
      <c r="G350" s="68" t="str">
        <f t="shared" si="34"/>
        <v>←先にカタログのタイプを選択</v>
      </c>
      <c r="AB350" s="104"/>
      <c r="AC350" s="104"/>
      <c r="AD350" s="104"/>
    </row>
    <row r="351" spans="1:30">
      <c r="A351" s="106"/>
      <c r="B351" s="68" t="str">
        <f t="shared" si="32"/>
        <v>選択</v>
      </c>
      <c r="C351" s="68">
        <f t="shared" si="33"/>
        <v>0</v>
      </c>
      <c r="D351" s="68">
        <f t="shared" si="33"/>
        <v>0</v>
      </c>
      <c r="E351" s="143">
        <f t="shared" si="28"/>
        <v>351</v>
      </c>
      <c r="F351" s="68"/>
      <c r="G351" s="68" t="str">
        <f t="shared" si="34"/>
        <v>←先にカタログのタイプを選択</v>
      </c>
      <c r="AB351" s="104"/>
      <c r="AC351" s="104"/>
      <c r="AD351" s="104"/>
    </row>
    <row r="352" spans="1:30">
      <c r="A352" s="106"/>
      <c r="B352" s="68" t="str">
        <f t="shared" si="32"/>
        <v>選択</v>
      </c>
      <c r="C352" s="68">
        <f t="shared" si="33"/>
        <v>0</v>
      </c>
      <c r="D352" s="68">
        <f t="shared" si="33"/>
        <v>0</v>
      </c>
      <c r="E352" s="143">
        <f t="shared" si="28"/>
        <v>352</v>
      </c>
      <c r="F352" s="68"/>
      <c r="G352" s="68" t="str">
        <f t="shared" si="34"/>
        <v>←先にカタログのタイプを選択</v>
      </c>
      <c r="AB352" s="104"/>
      <c r="AC352" s="104"/>
      <c r="AD352" s="104"/>
    </row>
    <row r="353" spans="1:30">
      <c r="A353" s="106"/>
      <c r="B353" s="68" t="str">
        <f t="shared" si="32"/>
        <v>選択</v>
      </c>
      <c r="C353" s="68">
        <f t="shared" si="33"/>
        <v>0</v>
      </c>
      <c r="D353" s="68">
        <f t="shared" si="33"/>
        <v>0</v>
      </c>
      <c r="E353" s="143">
        <f t="shared" si="28"/>
        <v>353</v>
      </c>
      <c r="F353" s="68"/>
      <c r="G353" s="68" t="str">
        <f t="shared" si="34"/>
        <v>←先にカタログのタイプを選択</v>
      </c>
      <c r="AB353" s="104"/>
      <c r="AC353" s="104"/>
      <c r="AD353" s="104"/>
    </row>
    <row r="354" spans="1:30">
      <c r="A354" s="106"/>
      <c r="B354" s="68" t="str">
        <f t="shared" si="32"/>
        <v>選択</v>
      </c>
      <c r="C354" s="68">
        <f t="shared" si="33"/>
        <v>0</v>
      </c>
      <c r="D354" s="68">
        <f t="shared" si="33"/>
        <v>0</v>
      </c>
      <c r="E354" s="143">
        <f t="shared" si="28"/>
        <v>354</v>
      </c>
      <c r="F354" s="68"/>
      <c r="G354" s="68" t="str">
        <f t="shared" si="34"/>
        <v>←先にカタログのタイプを選択</v>
      </c>
      <c r="AB354" s="104"/>
      <c r="AC354" s="104"/>
      <c r="AD354" s="104"/>
    </row>
    <row r="355" spans="1:30">
      <c r="A355" s="106"/>
      <c r="B355" s="68" t="str">
        <f t="shared" si="32"/>
        <v>選択</v>
      </c>
      <c r="C355" s="68">
        <f t="shared" si="33"/>
        <v>0</v>
      </c>
      <c r="D355" s="68">
        <f t="shared" si="33"/>
        <v>0</v>
      </c>
      <c r="E355" s="143">
        <f t="shared" ref="E355:E418" si="35">E354+1</f>
        <v>355</v>
      </c>
      <c r="F355" s="68"/>
      <c r="G355" s="68" t="str">
        <f t="shared" si="34"/>
        <v>←先にカタログのタイプを選択</v>
      </c>
      <c r="AB355" s="104"/>
      <c r="AC355" s="104"/>
      <c r="AD355" s="104"/>
    </row>
    <row r="356" spans="1:30">
      <c r="A356" s="106"/>
      <c r="B356" s="68" t="str">
        <f t="shared" si="32"/>
        <v>選択</v>
      </c>
      <c r="C356" s="68">
        <f t="shared" si="33"/>
        <v>0</v>
      </c>
      <c r="D356" s="68">
        <f t="shared" si="33"/>
        <v>0</v>
      </c>
      <c r="E356" s="143">
        <f t="shared" si="35"/>
        <v>356</v>
      </c>
      <c r="F356" s="68"/>
      <c r="G356" s="68" t="str">
        <f t="shared" si="34"/>
        <v>←先にカタログのタイプを選択</v>
      </c>
      <c r="AB356" s="104"/>
      <c r="AC356" s="104"/>
      <c r="AD356" s="104"/>
    </row>
    <row r="357" spans="1:30">
      <c r="A357" s="106"/>
      <c r="B357" s="68" t="str">
        <f t="shared" si="32"/>
        <v>選択</v>
      </c>
      <c r="C357" s="68">
        <f t="shared" si="33"/>
        <v>0</v>
      </c>
      <c r="D357" s="68">
        <f t="shared" si="33"/>
        <v>0</v>
      </c>
      <c r="E357" s="143">
        <f t="shared" si="35"/>
        <v>357</v>
      </c>
      <c r="F357" s="68"/>
      <c r="G357" s="68" t="str">
        <f t="shared" si="34"/>
        <v>←先にカタログのタイプを選択</v>
      </c>
      <c r="AB357" s="104"/>
      <c r="AC357" s="104"/>
      <c r="AD357" s="104"/>
    </row>
    <row r="358" spans="1:30">
      <c r="A358" s="106"/>
      <c r="B358" s="68" t="str">
        <f t="shared" si="32"/>
        <v>選択</v>
      </c>
      <c r="C358" s="68">
        <f t="shared" si="33"/>
        <v>0</v>
      </c>
      <c r="D358" s="68">
        <f t="shared" si="33"/>
        <v>0</v>
      </c>
      <c r="E358" s="143">
        <f t="shared" si="35"/>
        <v>358</v>
      </c>
      <c r="F358" s="68"/>
      <c r="G358" s="68" t="str">
        <f t="shared" si="34"/>
        <v>←先にカタログのタイプを選択</v>
      </c>
      <c r="AB358" s="104"/>
      <c r="AC358" s="104"/>
      <c r="AD358" s="104"/>
    </row>
    <row r="359" spans="1:30">
      <c r="A359" s="106"/>
      <c r="B359" s="68" t="str">
        <f t="shared" si="32"/>
        <v>選択</v>
      </c>
      <c r="C359" s="68">
        <f t="shared" si="33"/>
        <v>0</v>
      </c>
      <c r="D359" s="68">
        <f t="shared" si="33"/>
        <v>0</v>
      </c>
      <c r="E359" s="143">
        <f t="shared" si="35"/>
        <v>359</v>
      </c>
      <c r="F359" s="68"/>
      <c r="G359" s="68" t="str">
        <f t="shared" si="34"/>
        <v>←先にカタログのタイプを選択</v>
      </c>
      <c r="AB359" s="104"/>
      <c r="AC359" s="104"/>
      <c r="AD359" s="104"/>
    </row>
    <row r="360" spans="1:30">
      <c r="A360" s="106"/>
      <c r="B360" s="68" t="str">
        <f t="shared" si="32"/>
        <v>選択</v>
      </c>
      <c r="C360" s="68">
        <f t="shared" si="33"/>
        <v>0</v>
      </c>
      <c r="D360" s="68">
        <f t="shared" si="33"/>
        <v>0</v>
      </c>
      <c r="E360" s="143">
        <f t="shared" si="35"/>
        <v>360</v>
      </c>
      <c r="F360" s="68"/>
      <c r="G360" s="68" t="str">
        <f t="shared" si="34"/>
        <v>←先にカタログのタイプを選択</v>
      </c>
      <c r="AB360" s="104"/>
      <c r="AC360" s="104"/>
      <c r="AD360" s="104"/>
    </row>
    <row r="361" spans="1:30">
      <c r="A361" s="106"/>
      <c r="B361" s="68" t="str">
        <f t="shared" si="32"/>
        <v>選択</v>
      </c>
      <c r="C361" s="68">
        <f t="shared" si="33"/>
        <v>0</v>
      </c>
      <c r="D361" s="68">
        <f t="shared" si="33"/>
        <v>0</v>
      </c>
      <c r="E361" s="143">
        <f t="shared" si="35"/>
        <v>361</v>
      </c>
      <c r="F361" s="68"/>
      <c r="G361" s="68" t="str">
        <f t="shared" si="34"/>
        <v>←先にカタログのタイプを選択</v>
      </c>
      <c r="AB361" s="104"/>
      <c r="AC361" s="104"/>
      <c r="AD361" s="104"/>
    </row>
    <row r="362" spans="1:30">
      <c r="A362" s="106"/>
      <c r="B362" s="68" t="str">
        <f t="shared" si="32"/>
        <v>選択</v>
      </c>
      <c r="C362" s="68">
        <f t="shared" si="33"/>
        <v>0</v>
      </c>
      <c r="D362" s="68">
        <f t="shared" si="33"/>
        <v>0</v>
      </c>
      <c r="E362" s="143">
        <f t="shared" si="35"/>
        <v>362</v>
      </c>
      <c r="F362" s="68"/>
      <c r="G362" s="68" t="str">
        <f t="shared" si="34"/>
        <v>←先にカタログのタイプを選択</v>
      </c>
      <c r="AB362" s="104"/>
      <c r="AC362" s="104"/>
      <c r="AD362" s="104"/>
    </row>
    <row r="363" spans="1:30">
      <c r="A363" s="106"/>
      <c r="B363" s="68" t="str">
        <f t="shared" si="32"/>
        <v>選択</v>
      </c>
      <c r="C363" s="68">
        <f t="shared" si="33"/>
        <v>0</v>
      </c>
      <c r="D363" s="68">
        <f t="shared" si="33"/>
        <v>0</v>
      </c>
      <c r="E363" s="143">
        <f t="shared" si="35"/>
        <v>363</v>
      </c>
      <c r="F363" s="68"/>
      <c r="G363" s="68" t="str">
        <f t="shared" si="34"/>
        <v>←先にカタログのタイプを選択</v>
      </c>
      <c r="AB363" s="104"/>
      <c r="AC363" s="104"/>
      <c r="AD363" s="104"/>
    </row>
    <row r="364" spans="1:30">
      <c r="A364" s="106"/>
      <c r="B364" s="68" t="str">
        <f t="shared" si="32"/>
        <v>選択</v>
      </c>
      <c r="C364" s="68">
        <f t="shared" si="33"/>
        <v>0</v>
      </c>
      <c r="D364" s="68">
        <f t="shared" si="33"/>
        <v>0</v>
      </c>
      <c r="E364" s="143">
        <f t="shared" si="35"/>
        <v>364</v>
      </c>
      <c r="F364" s="68"/>
      <c r="G364" s="68" t="str">
        <f t="shared" si="34"/>
        <v>←先にカタログのタイプを選択</v>
      </c>
      <c r="AB364" s="104"/>
      <c r="AC364" s="104"/>
      <c r="AD364" s="104"/>
    </row>
    <row r="365" spans="1:30">
      <c r="A365" s="106"/>
      <c r="B365" s="68" t="str">
        <f t="shared" si="32"/>
        <v>選択</v>
      </c>
      <c r="C365" s="68">
        <f t="shared" si="33"/>
        <v>0</v>
      </c>
      <c r="D365" s="68">
        <f t="shared" si="33"/>
        <v>0</v>
      </c>
      <c r="E365" s="143">
        <f t="shared" si="35"/>
        <v>365</v>
      </c>
      <c r="F365" s="68"/>
      <c r="G365" s="68" t="str">
        <f t="shared" si="34"/>
        <v>←先にカタログのタイプを選択</v>
      </c>
      <c r="AB365" s="104"/>
      <c r="AC365" s="104"/>
      <c r="AD365" s="104"/>
    </row>
    <row r="366" spans="1:30">
      <c r="A366" s="106"/>
      <c r="B366" s="68" t="str">
        <f t="shared" si="32"/>
        <v>選択</v>
      </c>
      <c r="C366" s="68">
        <f t="shared" si="33"/>
        <v>0</v>
      </c>
      <c r="D366" s="68">
        <f t="shared" si="33"/>
        <v>0</v>
      </c>
      <c r="E366" s="143">
        <f t="shared" si="35"/>
        <v>366</v>
      </c>
      <c r="F366" s="68"/>
      <c r="G366" s="68" t="str">
        <f t="shared" si="34"/>
        <v>←先にカタログのタイプを選択</v>
      </c>
      <c r="AB366" s="104"/>
      <c r="AC366" s="104"/>
      <c r="AD366" s="104"/>
    </row>
    <row r="367" spans="1:30">
      <c r="A367" s="106"/>
      <c r="B367" s="68" t="str">
        <f t="shared" si="32"/>
        <v>選択</v>
      </c>
      <c r="C367" s="68">
        <f t="shared" si="33"/>
        <v>0</v>
      </c>
      <c r="D367" s="68">
        <f t="shared" si="33"/>
        <v>0</v>
      </c>
      <c r="E367" s="143">
        <f t="shared" si="35"/>
        <v>367</v>
      </c>
      <c r="F367" s="68"/>
      <c r="G367" s="68" t="str">
        <f t="shared" si="34"/>
        <v>←先にカタログのタイプを選択</v>
      </c>
      <c r="AB367" s="104"/>
      <c r="AC367" s="104"/>
      <c r="AD367" s="104"/>
    </row>
    <row r="368" spans="1:30">
      <c r="A368" s="106"/>
      <c r="B368" s="68" t="str">
        <f t="shared" si="32"/>
        <v>選択</v>
      </c>
      <c r="C368" s="68">
        <f t="shared" si="33"/>
        <v>0</v>
      </c>
      <c r="D368" s="68">
        <f t="shared" si="33"/>
        <v>0</v>
      </c>
      <c r="E368" s="143">
        <f t="shared" si="35"/>
        <v>368</v>
      </c>
      <c r="F368" s="68"/>
      <c r="G368" s="68" t="str">
        <f t="shared" si="34"/>
        <v>←先にカタログのタイプを選択</v>
      </c>
      <c r="AB368" s="104"/>
      <c r="AC368" s="104"/>
      <c r="AD368" s="104"/>
    </row>
    <row r="369" spans="1:30">
      <c r="A369" s="144"/>
      <c r="B369" s="10"/>
      <c r="C369" s="10"/>
      <c r="D369" s="10"/>
      <c r="E369" s="145">
        <f t="shared" si="35"/>
        <v>369</v>
      </c>
      <c r="F369" s="10"/>
      <c r="G369" s="10"/>
      <c r="AB369" s="104"/>
      <c r="AC369" s="104"/>
      <c r="AD369" s="104"/>
    </row>
    <row r="370" spans="1:30">
      <c r="A370" s="144"/>
      <c r="B370" s="10"/>
      <c r="C370" s="10"/>
      <c r="D370" s="10"/>
      <c r="E370" s="145">
        <f t="shared" si="35"/>
        <v>370</v>
      </c>
      <c r="F370" s="10"/>
      <c r="G370" s="10"/>
      <c r="AB370" s="104"/>
      <c r="AC370" s="104"/>
      <c r="AD370" s="104"/>
    </row>
    <row r="371" spans="1:30">
      <c r="A371" s="106">
        <v>8</v>
      </c>
      <c r="B371" s="68" t="str">
        <f>IF(
$F$371=2,CHOOSE(
$B$108,"選択",D2,G2,J2,M2,P2,S2,V2,Y2,AB2,AE2,AH2,AK2,AN2,AQ2,AT2,AW2,AZ2,BC2,BF2,BI2,BL2,BO2,BR2,BU2,BX2,CA2,CD2),IF(
$F$371=3,CHOOSE(
$B$108,"選択",CM2,CP2,CS2,CV2,CY2,DB2,DE2,DH2,DK2,DN2,DQ2,DT2,DW2,DZ2,EC2,EF2,EI2,EL2,EO2,ER2,EU2,EX2,FA2,FD2,FG2,FJ2,FM2),IF(
$F$371=4,CHOOSE(
$B$108,"選択",FT2,FW2,FZ2,GC2,GF2,GI2,GL2,GO2,GR2,GU2,GX2,HA2,HD2,HG2,HJ2,HM2,HP2,HS2,HV2,HY2,IB2,IE2,IH2,IK2,IN2,IQ2,IT2),IF(
$F$371=5,CHOOSE(
$B$108,"選択",D2002,G2002,J2002,M2002,P2002,S2002,V2002,Y2002,AB2002,AE2002,AH2002,AK2002,AN2002,AQ2002,AT2002,AW2002,AZ2002,BC2002,BF2002,BI2002,BL2002,BO2002,BR2002,BU2002,BX2002,CA2002,CD2002),CHOOSE(
$B$108,"選択",CM2002,CP2002,CS2002,CV2002,CY2002,DB2002,DE2002,DH2002,DK2002,DN2002,DQ2002,DT2002,DW2002,DZ2002,EC2002,EF2002,EI2002,EL2002,EO2002,ER2002,EU2002,EX2002,FA2002,FD2002,FG2002,FJ2002,FM2002)))))</f>
        <v>選択</v>
      </c>
      <c r="C371" s="68">
        <f>IF(
$F$371=2,CHOOSE(
$B$108,0,E2,H2,K2,N2,Q2,T2,W2,Z2,AC2,AF2,AI2,AL2,AO2,AR2,AU2,AX2,BA2,BD2,BG2,BJ2,BM2,BP2,BS2,BV2,BY2,CB2,CE2),IF(
$F$371=3,CHOOSE(
$B$108,0,CN2,CQ2,CT2,CW2,CZ2,DC2,DF2,DI2,DL2,DO2,DR2,DU2,DX2,EA2,ED2,EG2,EJ2,EM2,EP2,ES2,EV2,EY2,FB2,FE2,FH2,FK2,FN2),IF(
$F$371=4,CHOOSE(
$B$108,0,FU2,FX2,GA2,GD2,GG2,GJ2,GM2,GP2,GS2,GV2,GY2,HB2,HE2,HH2,HK2,HN2,HQ2,HT2,HW2,HZ2,IC2,IF2,II2,IL2,IO2,IR2,IU2),IF(
$F$371=5,CHOOSE(
$B$108,0,E2002,H2002,K2002,N2002,Q2002,T2002,W2002,Z2002,AC2002,AF2002,AI2002,AL2002,AO2002,AR2002,AU2002,AX2002,BA2002,BD2002,BG2002,BJ2002,BM2002,BP2002,BS2002,BV2002,BY2002,CB2002,CE2002),CHOOSE(
$B$108,0,CN2002,CQ2002,CT2002,CW2002,CZ2002,DC2002,DF2002,DI2002,DL2002,DO2002,DR2002,DU2002,DX2002,EA2002,ED2002,EG2002,EJ2002,EM2002,EP2002,ES2002,EV2002,EY2002,FB2002,FE2002,FH2002,FK2002,FN2002)))))</f>
        <v>0</v>
      </c>
      <c r="D371" s="68">
        <f>IF(
$F$371=2,CHOOSE(
$B$108,0,F2,I2,L2,O2,R2,U2,X2,AA2,AD2,AG2,AJ2,AM2,AP2,AS2,AV2,AY2,BB2,BE2,BH2,BK2,BN2,BQ2,BT2,BW2,BZ2,CC2,CF2),IF(
$F$371=3,CHOOSE(
$B$108,0,CO2,CR2,CU2,CX2,DA2,DD2,DG2,DJ2,DM2,DP2,DS2,DV2,DY2,EB2,EE2,EH2,EK2,EN2,EQ2,ET2,EW2,EZ2,FC2,FF2,FI2,FL2,FO2),IF(
$F$371=4,CHOOSE(
$B$108,0,FV2,FY2,GB2,GE2,GH2,GK2,GN2,GQ2,GT2,GW2,GZ2,HC2,HF2,HI2,HL2,HO2,HR2,HU2,HX2,IA2,ID2,IG2,IJ2,IM2,IP2,IS2,IV2),IF(
$F$371=5,CHOOSE(
$B$108,0,F2002,I2002,L2002,O2002,R2002,U2002,X2002,AA2002,AD2002,AG2002,AJ2002,AM2002,AP2002,AS2002,AV2002,AY2002,BB2002,BE2002,BH2002,BK2002,BN2002,BQ2002,BT2002,BW2002,BZ2002,CC2002,CF2002),CHOOSE(
$B$108,0,CO2002,CR2002,CU2002,CX2002,DA2002,DD2002,DG2002,DJ2002,DM2002,DP2002,DS2002,DV2002,DY2002,EB2002,EE2002,EH2002,EK2002,EN2002,EQ2002,ET2002,EW2002,EZ2002,FC2002,FF2002,FI2002,FL2002,FO2002)))))</f>
        <v>0</v>
      </c>
      <c r="E371" s="143">
        <f t="shared" si="35"/>
        <v>371</v>
      </c>
      <c r="F371" s="68">
        <v>1</v>
      </c>
      <c r="G371" s="68" t="str">
        <f>CHOOSE($F$371,"←先にカタログのタイプを選択",C2,CL2,FS2,C2002,CL2002)</f>
        <v>←先にカタログのタイプを選択</v>
      </c>
      <c r="AB371" s="104"/>
      <c r="AC371" s="104"/>
      <c r="AD371" s="104"/>
    </row>
    <row r="372" spans="1:30">
      <c r="A372" s="106"/>
      <c r="B372" s="68" t="str">
        <f t="shared" ref="B372:B398" si="36">IF(
$F$371=2,CHOOSE(
$B$108,"選択",D3,G3,J3,M3,P3,S3,V3,Y3,AB3,AE3,AH3,AK3,AN3,AQ3,AT3,AW3,AZ3,BC3,BF3,BI3,BL3,BO3,BR3,BU3,BX3,CA3,CD3),IF(
$F$371=3,CHOOSE(
$B$108,"選択",CM3,CP3,CS3,CV3,CY3,DB3,DE3,DH3,DK3,DN3,DQ3,DT3,DW3,DZ3,EC3,EF3,EI3,EL3,EO3,ER3,EU3,EX3,FA3,FD3,FG3,FJ3,FM3),IF(
$F$371=4,CHOOSE(
$B$108,"選択",FT3,FW3,FZ3,GC3,GF3,GI3,GL3,GO3,GR3,GU3,GX3,HA3,HD3,HG3,HJ3,HM3,HP3,HS3,HV3,HY3,IB3,IE3,IH3,IK3,IN3,IQ3,IT3),IF(
$F$371=5,CHOOSE(
$B$108,"選択",D2003,G2003,J2003,M2003,P2003,S2003,V2003,Y2003,AB2003,AE2003,AH2003,AK2003,AN2003,AQ2003,AT2003,AW2003,AZ2003,BC2003,BF2003,BI2003,BL2003,BO2003,BR2003,BU2003,BX2003,CA2003,CD2003),CHOOSE(
$B$108,"選択",CM2003,CP2003,CS2003,CV2003,CY2003,DB2003,DE2003,DH2003,DK2003,DN2003,DQ2003,DT2003,DW2003,DZ2003,EC2003,EF2003,EI2003,EL2003,EO2003,ER2003,EU2003,EX2003,FA2003,FD2003,FG2003,FJ2003,FM2003)))))</f>
        <v>選択</v>
      </c>
      <c r="C372" s="68">
        <f t="shared" ref="C372:D398" si="37">IF(
$F$371=2,CHOOSE(
$B$108,0,E3,H3,K3,N3,Q3,T3,W3,Z3,AC3,AF3,AI3,AL3,AO3,AR3,AU3,AX3,BA3,BD3,BG3,BJ3,BM3,BP3,BS3,BV3,BY3,CB3,CE3),IF(
$F$371=3,CHOOSE(
$B$108,0,CN3,CQ3,CT3,CW3,CZ3,DC3,DF3,DI3,DL3,DO3,DR3,DU3,DX3,EA3,ED3,EG3,EJ3,EM3,EP3,ES3,EV3,EY3,FB3,FE3,FH3,FK3,FN3),IF(
$F$371=4,CHOOSE(
$B$108,0,FU3,FX3,GA3,GD3,GG3,GJ3,GM3,GP3,GS3,GV3,GY3,HB3,HE3,HH3,HK3,HN3,HQ3,HT3,HW3,HZ3,IC3,IF3,II3,IL3,IO3,IR3,IU3),IF(
$F$371=5,CHOOSE(
$B$108,0,E2003,H2003,K2003,N2003,Q2003,T2003,W2003,Z2003,AC2003,AF2003,AI2003,AL2003,AO2003,AR2003,AU2003,AX2003,BA2003,BD2003,BG2003,BJ2003,BM2003,BP2003,BS2003,BV2003,BY2003,CB2003,CE2003),CHOOSE(
$B$108,0,CN2003,CQ2003,CT2003,CW2003,CZ2003,DC2003,DF2003,DI2003,DL2003,DO2003,DR2003,DU2003,DX2003,EA2003,ED2003,EG2003,EJ2003,EM2003,EP2003,ES2003,EV2003,EY2003,FB2003,FE2003,FH2003,FK2003,FN2003)))))</f>
        <v>0</v>
      </c>
      <c r="D372" s="68">
        <f t="shared" si="37"/>
        <v>0</v>
      </c>
      <c r="E372" s="143">
        <f t="shared" si="35"/>
        <v>372</v>
      </c>
      <c r="F372" s="68"/>
      <c r="G372" s="68" t="str">
        <f t="shared" ref="G372:G398" si="38">CHOOSE($F$371,"←先にカタログのタイプを選択",C3,CL3,FS3,C2003,CL2003)</f>
        <v>←先にカタログのタイプを選択</v>
      </c>
      <c r="AB372" s="104"/>
      <c r="AC372" s="104"/>
      <c r="AD372" s="104"/>
    </row>
    <row r="373" spans="1:30">
      <c r="A373" s="106"/>
      <c r="B373" s="68" t="str">
        <f t="shared" si="36"/>
        <v>選択</v>
      </c>
      <c r="C373" s="68">
        <f t="shared" si="37"/>
        <v>0</v>
      </c>
      <c r="D373" s="68">
        <f t="shared" si="37"/>
        <v>0</v>
      </c>
      <c r="E373" s="143">
        <f t="shared" si="35"/>
        <v>373</v>
      </c>
      <c r="F373" s="68"/>
      <c r="G373" s="68" t="str">
        <f t="shared" si="38"/>
        <v>←先にカタログのタイプを選択</v>
      </c>
      <c r="AB373" s="104"/>
      <c r="AC373" s="104"/>
      <c r="AD373" s="104"/>
    </row>
    <row r="374" spans="1:30">
      <c r="A374" s="106"/>
      <c r="B374" s="68" t="str">
        <f t="shared" si="36"/>
        <v>選択</v>
      </c>
      <c r="C374" s="68">
        <f t="shared" si="37"/>
        <v>0</v>
      </c>
      <c r="D374" s="68">
        <f t="shared" si="37"/>
        <v>0</v>
      </c>
      <c r="E374" s="143">
        <f t="shared" si="35"/>
        <v>374</v>
      </c>
      <c r="F374" s="68"/>
      <c r="G374" s="68" t="str">
        <f t="shared" si="38"/>
        <v>←先にカタログのタイプを選択</v>
      </c>
      <c r="AB374" s="104"/>
      <c r="AC374" s="104"/>
      <c r="AD374" s="104"/>
    </row>
    <row r="375" spans="1:30">
      <c r="A375" s="106"/>
      <c r="B375" s="68" t="str">
        <f t="shared" si="36"/>
        <v>選択</v>
      </c>
      <c r="C375" s="68">
        <f t="shared" si="37"/>
        <v>0</v>
      </c>
      <c r="D375" s="68">
        <f t="shared" si="37"/>
        <v>0</v>
      </c>
      <c r="E375" s="143">
        <f t="shared" si="35"/>
        <v>375</v>
      </c>
      <c r="F375" s="68"/>
      <c r="G375" s="68" t="str">
        <f t="shared" si="38"/>
        <v>←先にカタログのタイプを選択</v>
      </c>
      <c r="AB375" s="104"/>
      <c r="AC375" s="104"/>
      <c r="AD375" s="104"/>
    </row>
    <row r="376" spans="1:30">
      <c r="A376" s="106"/>
      <c r="B376" s="68" t="str">
        <f t="shared" si="36"/>
        <v>選択</v>
      </c>
      <c r="C376" s="68">
        <f t="shared" si="37"/>
        <v>0</v>
      </c>
      <c r="D376" s="68">
        <f t="shared" si="37"/>
        <v>0</v>
      </c>
      <c r="E376" s="143">
        <f t="shared" si="35"/>
        <v>376</v>
      </c>
      <c r="F376" s="68"/>
      <c r="G376" s="68" t="str">
        <f t="shared" si="38"/>
        <v>←先にカタログのタイプを選択</v>
      </c>
      <c r="AB376" s="104"/>
      <c r="AC376" s="104"/>
      <c r="AD376" s="104"/>
    </row>
    <row r="377" spans="1:30">
      <c r="A377" s="106"/>
      <c r="B377" s="68" t="str">
        <f t="shared" si="36"/>
        <v>選択</v>
      </c>
      <c r="C377" s="68">
        <f t="shared" si="37"/>
        <v>0</v>
      </c>
      <c r="D377" s="68">
        <f t="shared" si="37"/>
        <v>0</v>
      </c>
      <c r="E377" s="143">
        <f t="shared" si="35"/>
        <v>377</v>
      </c>
      <c r="F377" s="68"/>
      <c r="G377" s="68" t="str">
        <f t="shared" si="38"/>
        <v>←先にカタログのタイプを選択</v>
      </c>
      <c r="AB377" s="104"/>
      <c r="AC377" s="104"/>
      <c r="AD377" s="104"/>
    </row>
    <row r="378" spans="1:30">
      <c r="A378" s="106"/>
      <c r="B378" s="68" t="str">
        <f t="shared" si="36"/>
        <v>選択</v>
      </c>
      <c r="C378" s="68">
        <f t="shared" si="37"/>
        <v>0</v>
      </c>
      <c r="D378" s="68">
        <f t="shared" si="37"/>
        <v>0</v>
      </c>
      <c r="E378" s="143">
        <f t="shared" si="35"/>
        <v>378</v>
      </c>
      <c r="F378" s="68"/>
      <c r="G378" s="68" t="str">
        <f t="shared" si="38"/>
        <v>←先にカタログのタイプを選択</v>
      </c>
      <c r="AB378" s="104"/>
      <c r="AC378" s="104"/>
      <c r="AD378" s="104"/>
    </row>
    <row r="379" spans="1:30">
      <c r="A379" s="106"/>
      <c r="B379" s="68" t="str">
        <f t="shared" si="36"/>
        <v>選択</v>
      </c>
      <c r="C379" s="68">
        <f t="shared" si="37"/>
        <v>0</v>
      </c>
      <c r="D379" s="68">
        <f t="shared" si="37"/>
        <v>0</v>
      </c>
      <c r="E379" s="143">
        <f t="shared" si="35"/>
        <v>379</v>
      </c>
      <c r="F379" s="68"/>
      <c r="G379" s="68" t="str">
        <f t="shared" si="38"/>
        <v>←先にカタログのタイプを選択</v>
      </c>
      <c r="AB379" s="104"/>
      <c r="AC379" s="104"/>
      <c r="AD379" s="104"/>
    </row>
    <row r="380" spans="1:30">
      <c r="A380" s="106"/>
      <c r="B380" s="68" t="str">
        <f t="shared" si="36"/>
        <v>選択</v>
      </c>
      <c r="C380" s="68">
        <f t="shared" si="37"/>
        <v>0</v>
      </c>
      <c r="D380" s="68">
        <f t="shared" si="37"/>
        <v>0</v>
      </c>
      <c r="E380" s="143">
        <f t="shared" si="35"/>
        <v>380</v>
      </c>
      <c r="F380" s="68"/>
      <c r="G380" s="68" t="str">
        <f t="shared" si="38"/>
        <v>←先にカタログのタイプを選択</v>
      </c>
      <c r="AB380" s="104"/>
      <c r="AC380" s="104"/>
      <c r="AD380" s="104"/>
    </row>
    <row r="381" spans="1:30">
      <c r="A381" s="106"/>
      <c r="B381" s="68" t="str">
        <f t="shared" si="36"/>
        <v>選択</v>
      </c>
      <c r="C381" s="68">
        <f t="shared" si="37"/>
        <v>0</v>
      </c>
      <c r="D381" s="68">
        <f t="shared" si="37"/>
        <v>0</v>
      </c>
      <c r="E381" s="143">
        <f t="shared" si="35"/>
        <v>381</v>
      </c>
      <c r="F381" s="68"/>
      <c r="G381" s="68" t="str">
        <f t="shared" si="38"/>
        <v>←先にカタログのタイプを選択</v>
      </c>
      <c r="AB381" s="104"/>
      <c r="AC381" s="104"/>
      <c r="AD381" s="104"/>
    </row>
    <row r="382" spans="1:30">
      <c r="A382" s="106"/>
      <c r="B382" s="68" t="str">
        <f t="shared" si="36"/>
        <v>選択</v>
      </c>
      <c r="C382" s="68">
        <f t="shared" si="37"/>
        <v>0</v>
      </c>
      <c r="D382" s="68">
        <f t="shared" si="37"/>
        <v>0</v>
      </c>
      <c r="E382" s="143">
        <f t="shared" si="35"/>
        <v>382</v>
      </c>
      <c r="F382" s="68"/>
      <c r="G382" s="68" t="str">
        <f t="shared" si="38"/>
        <v>←先にカタログのタイプを選択</v>
      </c>
      <c r="AB382" s="104"/>
      <c r="AC382" s="104"/>
      <c r="AD382" s="104"/>
    </row>
    <row r="383" spans="1:30">
      <c r="A383" s="106"/>
      <c r="B383" s="68" t="str">
        <f t="shared" si="36"/>
        <v>選択</v>
      </c>
      <c r="C383" s="68">
        <f t="shared" si="37"/>
        <v>0</v>
      </c>
      <c r="D383" s="68">
        <f t="shared" si="37"/>
        <v>0</v>
      </c>
      <c r="E383" s="143">
        <f t="shared" si="35"/>
        <v>383</v>
      </c>
      <c r="F383" s="68"/>
      <c r="G383" s="68" t="str">
        <f t="shared" si="38"/>
        <v>←先にカタログのタイプを選択</v>
      </c>
      <c r="AB383" s="104"/>
      <c r="AC383" s="104"/>
      <c r="AD383" s="104"/>
    </row>
    <row r="384" spans="1:30">
      <c r="A384" s="106"/>
      <c r="B384" s="68" t="str">
        <f t="shared" si="36"/>
        <v>選択</v>
      </c>
      <c r="C384" s="68">
        <f t="shared" si="37"/>
        <v>0</v>
      </c>
      <c r="D384" s="68">
        <f t="shared" si="37"/>
        <v>0</v>
      </c>
      <c r="E384" s="143">
        <f t="shared" si="35"/>
        <v>384</v>
      </c>
      <c r="F384" s="68"/>
      <c r="G384" s="68" t="str">
        <f t="shared" si="38"/>
        <v>←先にカタログのタイプを選択</v>
      </c>
      <c r="AB384" s="104"/>
      <c r="AC384" s="104"/>
      <c r="AD384" s="104"/>
    </row>
    <row r="385" spans="1:30">
      <c r="A385" s="106"/>
      <c r="B385" s="68" t="str">
        <f t="shared" si="36"/>
        <v>選択</v>
      </c>
      <c r="C385" s="68">
        <f t="shared" si="37"/>
        <v>0</v>
      </c>
      <c r="D385" s="68">
        <f t="shared" si="37"/>
        <v>0</v>
      </c>
      <c r="E385" s="143">
        <f t="shared" si="35"/>
        <v>385</v>
      </c>
      <c r="F385" s="68"/>
      <c r="G385" s="68" t="str">
        <f t="shared" si="38"/>
        <v>←先にカタログのタイプを選択</v>
      </c>
      <c r="AB385" s="104"/>
      <c r="AC385" s="104"/>
      <c r="AD385" s="104"/>
    </row>
    <row r="386" spans="1:30">
      <c r="A386" s="106"/>
      <c r="B386" s="68" t="str">
        <f t="shared" si="36"/>
        <v>選択</v>
      </c>
      <c r="C386" s="68">
        <f t="shared" si="37"/>
        <v>0</v>
      </c>
      <c r="D386" s="68">
        <f t="shared" si="37"/>
        <v>0</v>
      </c>
      <c r="E386" s="143">
        <f t="shared" si="35"/>
        <v>386</v>
      </c>
      <c r="F386" s="68"/>
      <c r="G386" s="68" t="str">
        <f t="shared" si="38"/>
        <v>←先にカタログのタイプを選択</v>
      </c>
      <c r="AB386" s="104"/>
      <c r="AC386" s="104"/>
      <c r="AD386" s="104"/>
    </row>
    <row r="387" spans="1:30">
      <c r="A387" s="106"/>
      <c r="B387" s="68" t="str">
        <f t="shared" si="36"/>
        <v>選択</v>
      </c>
      <c r="C387" s="68">
        <f t="shared" si="37"/>
        <v>0</v>
      </c>
      <c r="D387" s="68">
        <f t="shared" si="37"/>
        <v>0</v>
      </c>
      <c r="E387" s="143">
        <f t="shared" si="35"/>
        <v>387</v>
      </c>
      <c r="F387" s="68"/>
      <c r="G387" s="68" t="str">
        <f t="shared" si="38"/>
        <v>←先にカタログのタイプを選択</v>
      </c>
      <c r="AB387" s="104"/>
      <c r="AC387" s="104"/>
      <c r="AD387" s="104"/>
    </row>
    <row r="388" spans="1:30">
      <c r="A388" s="106"/>
      <c r="B388" s="68" t="str">
        <f t="shared" si="36"/>
        <v>選択</v>
      </c>
      <c r="C388" s="68">
        <f t="shared" si="37"/>
        <v>0</v>
      </c>
      <c r="D388" s="68">
        <f t="shared" si="37"/>
        <v>0</v>
      </c>
      <c r="E388" s="143">
        <f t="shared" si="35"/>
        <v>388</v>
      </c>
      <c r="F388" s="68"/>
      <c r="G388" s="68" t="str">
        <f t="shared" si="38"/>
        <v>←先にカタログのタイプを選択</v>
      </c>
      <c r="AB388" s="104"/>
      <c r="AC388" s="104"/>
      <c r="AD388" s="104"/>
    </row>
    <row r="389" spans="1:30">
      <c r="A389" s="106"/>
      <c r="B389" s="68" t="str">
        <f t="shared" si="36"/>
        <v>選択</v>
      </c>
      <c r="C389" s="68">
        <f t="shared" si="37"/>
        <v>0</v>
      </c>
      <c r="D389" s="68">
        <f t="shared" si="37"/>
        <v>0</v>
      </c>
      <c r="E389" s="143">
        <f t="shared" si="35"/>
        <v>389</v>
      </c>
      <c r="F389" s="68"/>
      <c r="G389" s="68" t="str">
        <f t="shared" si="38"/>
        <v>←先にカタログのタイプを選択</v>
      </c>
      <c r="AB389" s="104"/>
      <c r="AC389" s="104"/>
      <c r="AD389" s="104"/>
    </row>
    <row r="390" spans="1:30">
      <c r="A390" s="106"/>
      <c r="B390" s="68" t="str">
        <f t="shared" si="36"/>
        <v>選択</v>
      </c>
      <c r="C390" s="68">
        <f t="shared" si="37"/>
        <v>0</v>
      </c>
      <c r="D390" s="68">
        <f t="shared" si="37"/>
        <v>0</v>
      </c>
      <c r="E390" s="143">
        <f t="shared" si="35"/>
        <v>390</v>
      </c>
      <c r="F390" s="68"/>
      <c r="G390" s="68" t="str">
        <f t="shared" si="38"/>
        <v>←先にカタログのタイプを選択</v>
      </c>
      <c r="AB390" s="104"/>
      <c r="AC390" s="104"/>
      <c r="AD390" s="104"/>
    </row>
    <row r="391" spans="1:30">
      <c r="A391" s="106"/>
      <c r="B391" s="68" t="str">
        <f t="shared" si="36"/>
        <v>選択</v>
      </c>
      <c r="C391" s="68">
        <f t="shared" si="37"/>
        <v>0</v>
      </c>
      <c r="D391" s="68">
        <f t="shared" si="37"/>
        <v>0</v>
      </c>
      <c r="E391" s="143">
        <f t="shared" si="35"/>
        <v>391</v>
      </c>
      <c r="F391" s="68"/>
      <c r="G391" s="68" t="str">
        <f t="shared" si="38"/>
        <v>←先にカタログのタイプを選択</v>
      </c>
      <c r="AB391" s="104"/>
      <c r="AC391" s="104"/>
      <c r="AD391" s="104"/>
    </row>
    <row r="392" spans="1:30">
      <c r="A392" s="106"/>
      <c r="B392" s="68" t="str">
        <f t="shared" si="36"/>
        <v>選択</v>
      </c>
      <c r="C392" s="68">
        <f t="shared" si="37"/>
        <v>0</v>
      </c>
      <c r="D392" s="68">
        <f t="shared" si="37"/>
        <v>0</v>
      </c>
      <c r="E392" s="143">
        <f t="shared" si="35"/>
        <v>392</v>
      </c>
      <c r="F392" s="68"/>
      <c r="G392" s="68" t="str">
        <f t="shared" si="38"/>
        <v>←先にカタログのタイプを選択</v>
      </c>
      <c r="AB392" s="104"/>
      <c r="AC392" s="104"/>
      <c r="AD392" s="104"/>
    </row>
    <row r="393" spans="1:30">
      <c r="A393" s="106"/>
      <c r="B393" s="68" t="str">
        <f t="shared" si="36"/>
        <v>選択</v>
      </c>
      <c r="C393" s="68">
        <f t="shared" si="37"/>
        <v>0</v>
      </c>
      <c r="D393" s="68">
        <f t="shared" si="37"/>
        <v>0</v>
      </c>
      <c r="E393" s="143">
        <f t="shared" si="35"/>
        <v>393</v>
      </c>
      <c r="F393" s="68"/>
      <c r="G393" s="68" t="str">
        <f t="shared" si="38"/>
        <v>←先にカタログのタイプを選択</v>
      </c>
      <c r="AB393" s="104"/>
      <c r="AC393" s="104"/>
      <c r="AD393" s="104"/>
    </row>
    <row r="394" spans="1:30">
      <c r="A394" s="106"/>
      <c r="B394" s="68" t="str">
        <f t="shared" si="36"/>
        <v>選択</v>
      </c>
      <c r="C394" s="68">
        <f t="shared" si="37"/>
        <v>0</v>
      </c>
      <c r="D394" s="68">
        <f t="shared" si="37"/>
        <v>0</v>
      </c>
      <c r="E394" s="143">
        <f t="shared" si="35"/>
        <v>394</v>
      </c>
      <c r="F394" s="68"/>
      <c r="G394" s="68" t="str">
        <f t="shared" si="38"/>
        <v>←先にカタログのタイプを選択</v>
      </c>
      <c r="AB394" s="104"/>
      <c r="AC394" s="104"/>
      <c r="AD394" s="104"/>
    </row>
    <row r="395" spans="1:30">
      <c r="A395" s="106"/>
      <c r="B395" s="68" t="str">
        <f t="shared" si="36"/>
        <v>選択</v>
      </c>
      <c r="C395" s="68">
        <f t="shared" si="37"/>
        <v>0</v>
      </c>
      <c r="D395" s="68">
        <f t="shared" si="37"/>
        <v>0</v>
      </c>
      <c r="E395" s="143">
        <f t="shared" si="35"/>
        <v>395</v>
      </c>
      <c r="F395" s="68"/>
      <c r="G395" s="68" t="str">
        <f t="shared" si="38"/>
        <v>←先にカタログのタイプを選択</v>
      </c>
      <c r="AB395" s="104"/>
      <c r="AC395" s="104"/>
      <c r="AD395" s="104"/>
    </row>
    <row r="396" spans="1:30">
      <c r="A396" s="106"/>
      <c r="B396" s="68" t="str">
        <f t="shared" si="36"/>
        <v>選択</v>
      </c>
      <c r="C396" s="68">
        <f t="shared" si="37"/>
        <v>0</v>
      </c>
      <c r="D396" s="68">
        <f t="shared" si="37"/>
        <v>0</v>
      </c>
      <c r="E396" s="143">
        <f t="shared" si="35"/>
        <v>396</v>
      </c>
      <c r="F396" s="68"/>
      <c r="G396" s="68" t="str">
        <f t="shared" si="38"/>
        <v>←先にカタログのタイプを選択</v>
      </c>
      <c r="AB396" s="104"/>
      <c r="AC396" s="104"/>
      <c r="AD396" s="104"/>
    </row>
    <row r="397" spans="1:30">
      <c r="A397" s="106"/>
      <c r="B397" s="68" t="str">
        <f t="shared" si="36"/>
        <v>選択</v>
      </c>
      <c r="C397" s="68">
        <f t="shared" si="37"/>
        <v>0</v>
      </c>
      <c r="D397" s="68">
        <f t="shared" si="37"/>
        <v>0</v>
      </c>
      <c r="E397" s="143">
        <f t="shared" si="35"/>
        <v>397</v>
      </c>
      <c r="F397" s="68"/>
      <c r="G397" s="68" t="str">
        <f t="shared" si="38"/>
        <v>←先にカタログのタイプを選択</v>
      </c>
      <c r="AB397" s="104"/>
      <c r="AC397" s="104"/>
      <c r="AD397" s="104"/>
    </row>
    <row r="398" spans="1:30">
      <c r="A398" s="106"/>
      <c r="B398" s="68" t="str">
        <f t="shared" si="36"/>
        <v>選択</v>
      </c>
      <c r="C398" s="68">
        <f t="shared" si="37"/>
        <v>0</v>
      </c>
      <c r="D398" s="68">
        <f t="shared" si="37"/>
        <v>0</v>
      </c>
      <c r="E398" s="143">
        <f t="shared" si="35"/>
        <v>398</v>
      </c>
      <c r="F398" s="68"/>
      <c r="G398" s="68" t="str">
        <f t="shared" si="38"/>
        <v>←先にカタログのタイプを選択</v>
      </c>
      <c r="AB398" s="104"/>
      <c r="AC398" s="104"/>
      <c r="AD398" s="104"/>
    </row>
    <row r="399" spans="1:30">
      <c r="A399" s="144"/>
      <c r="B399" s="10"/>
      <c r="C399" s="10"/>
      <c r="D399" s="10"/>
      <c r="E399" s="145">
        <f t="shared" si="35"/>
        <v>399</v>
      </c>
      <c r="F399" s="10"/>
      <c r="G399" s="10"/>
      <c r="AB399" s="104"/>
      <c r="AC399" s="104"/>
      <c r="AD399" s="104"/>
    </row>
    <row r="400" spans="1:30">
      <c r="A400" s="144"/>
      <c r="B400" s="10"/>
      <c r="C400" s="10"/>
      <c r="D400" s="10"/>
      <c r="E400" s="145">
        <f t="shared" si="35"/>
        <v>400</v>
      </c>
      <c r="F400" s="10"/>
      <c r="G400" s="10"/>
      <c r="AB400" s="104"/>
      <c r="AC400" s="104"/>
      <c r="AD400" s="104"/>
    </row>
    <row r="401" spans="1:30">
      <c r="A401" s="106">
        <v>9</v>
      </c>
      <c r="B401" s="68" t="str">
        <f>IF(
$F$401=2,CHOOSE(
$B$109,"選択",D2,G2,J2,M2,P2,S2,V2,Y2,AB2,AE2,AH2,AK2,AN2,AQ2,AT2,AW2,AZ2,BC2,BF2,BI2,BL2,BO2,BR2,BU2,BX2,CA2,CD2),IF(
$F$401=3,CHOOSE(
$B$109,"選択",CM2,CP2,CS2,CV2,CY2,DB2,DE2,DH2,DK2,DN2,DQ2,DT2,DW2,DZ2,EC2,EF2,EI2,EL2,EO2,ER2,EU2,EX2,FA2,FD2,FG2,FJ2,FM2),IF(
$F$401=4,CHOOSE(
$B$109,"選択",FT2,FW2,FZ2,GC2,GF2,GI2,GL2,GO2,GR2,GU2,GX2,HA2,HD2,HG2,HJ2,HM2,HP2,HS2,HV2,HY2,IB2,IE2,IH2,IK2,IN2,IQ2,IT2),IF(
$F$401=5,CHOOSE(
$B$109,"選択",D2002,G2002,J2002,M2002,P2002,S2002,V2002,Y2002,AB2002,AE2002,AH2002,AK2002,AN2002,AQ2002,AT2002,AW2002,AZ2002,BC2002,BF2002,BI2002,BL2002,BO2002,BR2002,BU2002,BX2002,CA2002,CD2002),CHOOSE(
$B$109,"選択",CM2002,CP2002,CS2002,CV2002,CY2002,DB2002,DE2002,DH2002,DK2002,DN2002,DQ2002,DT2002,DW2002,DZ2002,EC2002,EF2002,EI2002,EL2002,EO2002,ER2002,EU2002,EX2002,FA2002,FD2002,FG2002,FJ2002,FM2002)))))</f>
        <v>選択</v>
      </c>
      <c r="C401" s="68">
        <f>IF(
$F$401=2,CHOOSE(
$B$109,0,E2,H2,K2,N2,Q2,T2,W2,Z2,AC2,AF2,AI2,AL2,AO2,AR2,AU2,AX2,BA2,BD2,BG2,BJ2,BM2,BP2,BS2,BV2,BY2,CB2,CE2),IF(
$F$401=3,CHOOSE(
$B$109,0,CN2,CQ2,CT2,CW2,CZ2,DC2,DF2,DI2,DL2,DO2,DR2,DU2,DX2,EA2,ED2,EG2,EJ2,EM2,EP2,ES2,EV2,EY2,FB2,FE2,FH2,FK2,FN2),IF(
$F$401=4,CHOOSE(
$B$109,0,FU2,FX2,GA2,GD2,GG2,GJ2,GM2,GP2,GS2,GV2,GY2,HB2,HE2,HH2,HK2,HN2,HQ2,HT2,HW2,HZ2,IC2,IF2,II2,IL2,IO2,IR2,IU2),IF(
$F$401=5,CHOOSE(
$B$109,0,E2002,H2002,K2002,N2002,Q2002,T2002,W2002,Z2002,AC2002,AF2002,AI2002,AL2002,AO2002,AR2002,AU2002,AX2002,BA2002,BD2002,BG2002,BJ2002,BM2002,BP2002,BS2002,BV2002,BY2002,CB2002,CE2002),CHOOSE(
$B$109,0,CN2002,CQ2002,CT2002,CW2002,CZ2002,DC2002,DF2002,DI2002,DL2002,DO2002,DR2002,DU2002,DX2002,EA2002,ED2002,EG2002,EJ2002,EM2002,EP2002,ES2002,EV2002,EY2002,FB2002,FE2002,FH2002,FK2002,FN2002)))))</f>
        <v>0</v>
      </c>
      <c r="D401" s="68">
        <f>IF(
$F$401=2,CHOOSE(
$B$109,0,F2,I2,L2,O2,R2,U2,X2,AA2,AD2,AG2,AJ2,AM2,AP2,AS2,AV2,AY2,BB2,BE2,BH2,BK2,BN2,BQ2,BT2,BW2,BZ2,CC2,CF2),IF(
$F$401=3,CHOOSE(
$B$109,0,CO2,CR2,CU2,CX2,DA2,DD2,DG2,DJ2,DM2,DP2,DS2,DV2,DY2,EB2,EE2,EH2,EK2,EN2,EQ2,ET2,EW2,EZ2,FC2,FF2,FI2,FL2,FO2),IF(
$F$401=4,CHOOSE(
$B$109,0,FV2,FY2,GB2,GE2,GH2,GK2,GN2,GQ2,GT2,GW2,GZ2,HC2,HF2,HI2,HL2,HO2,HR2,HU2,HX2,IA2,ID2,IG2,IJ2,IM2,IP2,IS2,IV2),IF(
$F$401=5,CHOOSE(
$B$109,0,F2002,I2002,L2002,O2002,R2002,U2002,X2002,AA2002,AD2002,AG2002,AJ2002,AM2002,AP2002,AS2002,AV2002,AY2002,BB2002,BE2002,BH2002,BK2002,BN2002,BQ2002,BT2002,BW2002,BZ2002,CC2002,CF2002),CHOOSE(
$B$109,0,CO2002,CR2002,CU2002,CX2002,DA2002,DD2002,DG2002,DJ2002,DM2002,DP2002,DS2002,DV2002,DY2002,EB2002,EE2002,EH2002,EK2002,EN2002,EQ2002,ET2002,EW2002,EZ2002,FC2002,FF2002,FI2002,FL2002,FO2002)))))</f>
        <v>0</v>
      </c>
      <c r="E401" s="143">
        <f t="shared" si="35"/>
        <v>401</v>
      </c>
      <c r="F401" s="68">
        <v>1</v>
      </c>
      <c r="G401" s="68" t="str">
        <f>CHOOSE($F$401,"←先にカタログのタイプを選択",C2,CL2,FS2,C2002,CL2002)</f>
        <v>←先にカタログのタイプを選択</v>
      </c>
      <c r="AB401" s="104"/>
      <c r="AC401" s="104"/>
      <c r="AD401" s="104"/>
    </row>
    <row r="402" spans="1:30">
      <c r="A402" s="106"/>
      <c r="B402" s="68" t="str">
        <f t="shared" ref="B402:B428" si="39">IF(
$F$401=2,CHOOSE(
$B$109,"選択",D3,G3,J3,M3,P3,S3,V3,Y3,AB3,AE3,AH3,AK3,AN3,AQ3,AT3,AW3,AZ3,BC3,BF3,BI3,BL3,BO3,BR3,BU3,BX3,CA3,CD3),IF(
$F$401=3,CHOOSE(
$B$109,"選択",CM3,CP3,CS3,CV3,CY3,DB3,DE3,DH3,DK3,DN3,DQ3,DT3,DW3,DZ3,EC3,EF3,EI3,EL3,EO3,ER3,EU3,EX3,FA3,FD3,FG3,FJ3,FM3),IF(
$F$401=4,CHOOSE(
$B$109,"選択",FT3,FW3,FZ3,GC3,GF3,GI3,GL3,GO3,GR3,GU3,GX3,HA3,HD3,HG3,HJ3,HM3,HP3,HS3,HV3,HY3,IB3,IE3,IH3,IK3,IN3,IQ3,IT3),IF(
$F$401=5,CHOOSE(
$B$109,"選択",D2003,G2003,J2003,M2003,P2003,S2003,V2003,Y2003,AB2003,AE2003,AH2003,AK2003,AN2003,AQ2003,AT2003,AW2003,AZ2003,BC2003,BF2003,BI2003,BL2003,BO2003,BR2003,BU2003,BX2003,CA2003,CD2003),CHOOSE(
$B$109,"選択",CM2003,CP2003,CS2003,CV2003,CY2003,DB2003,DE2003,DH2003,DK2003,DN2003,DQ2003,DT2003,DW2003,DZ2003,EC2003,EF2003,EI2003,EL2003,EO2003,ER2003,EU2003,EX2003,FA2003,FD2003,FG2003,FJ2003,FM2003)))))</f>
        <v>選択</v>
      </c>
      <c r="C402" s="68">
        <f t="shared" ref="C402:D428" si="40">IF(
$F$401=2,CHOOSE(
$B$109,0,E3,H3,K3,N3,Q3,T3,W3,Z3,AC3,AF3,AI3,AL3,AO3,AR3,AU3,AX3,BA3,BD3,BG3,BJ3,BM3,BP3,BS3,BV3,BY3,CB3,CE3),IF(
$F$401=3,CHOOSE(
$B$109,0,CN3,CQ3,CT3,CW3,CZ3,DC3,DF3,DI3,DL3,DO3,DR3,DU3,DX3,EA3,ED3,EG3,EJ3,EM3,EP3,ES3,EV3,EY3,FB3,FE3,FH3,FK3,FN3),IF(
$F$401=4,CHOOSE(
$B$109,0,FU3,FX3,GA3,GD3,GG3,GJ3,GM3,GP3,GS3,GV3,GY3,HB3,HE3,HH3,HK3,HN3,HQ3,HT3,HW3,HZ3,IC3,IF3,II3,IL3,IO3,IR3,IU3),IF(
$F$401=5,CHOOSE(
$B$109,0,E2003,H2003,K2003,N2003,Q2003,T2003,W2003,Z2003,AC2003,AF2003,AI2003,AL2003,AO2003,AR2003,AU2003,AX2003,BA2003,BD2003,BG2003,BJ2003,BM2003,BP2003,BS2003,BV2003,BY2003,CB2003,CE2003),CHOOSE(
$B$109,0,CN2003,CQ2003,CT2003,CW2003,CZ2003,DC2003,DF2003,DI2003,DL2003,DO2003,DR2003,DU2003,DX2003,EA2003,ED2003,EG2003,EJ2003,EM2003,EP2003,ES2003,EV2003,EY2003,FB2003,FE2003,FH2003,FK2003,FN2003)))))</f>
        <v>0</v>
      </c>
      <c r="D402" s="68">
        <f t="shared" si="40"/>
        <v>0</v>
      </c>
      <c r="E402" s="143">
        <f t="shared" si="35"/>
        <v>402</v>
      </c>
      <c r="F402" s="68"/>
      <c r="G402" s="68" t="str">
        <f t="shared" ref="G402:G428" si="41">CHOOSE($F$401,"←先にカタログのタイプを選択",C3,CL3,FS3,C2003,CL2003)</f>
        <v>←先にカタログのタイプを選択</v>
      </c>
      <c r="AB402" s="104"/>
      <c r="AC402" s="104"/>
      <c r="AD402" s="104"/>
    </row>
    <row r="403" spans="1:30">
      <c r="A403" s="106"/>
      <c r="B403" s="68" t="str">
        <f t="shared" si="39"/>
        <v>選択</v>
      </c>
      <c r="C403" s="68">
        <f t="shared" si="40"/>
        <v>0</v>
      </c>
      <c r="D403" s="68">
        <f t="shared" si="40"/>
        <v>0</v>
      </c>
      <c r="E403" s="143">
        <f t="shared" si="35"/>
        <v>403</v>
      </c>
      <c r="F403" s="68"/>
      <c r="G403" s="68" t="str">
        <f t="shared" si="41"/>
        <v>←先にカタログのタイプを選択</v>
      </c>
      <c r="AB403" s="104"/>
      <c r="AC403" s="104"/>
      <c r="AD403" s="104"/>
    </row>
    <row r="404" spans="1:30">
      <c r="A404" s="106"/>
      <c r="B404" s="68" t="str">
        <f t="shared" si="39"/>
        <v>選択</v>
      </c>
      <c r="C404" s="68">
        <f t="shared" si="40"/>
        <v>0</v>
      </c>
      <c r="D404" s="68">
        <f t="shared" si="40"/>
        <v>0</v>
      </c>
      <c r="E404" s="143">
        <f t="shared" si="35"/>
        <v>404</v>
      </c>
      <c r="F404" s="68"/>
      <c r="G404" s="68" t="str">
        <f t="shared" si="41"/>
        <v>←先にカタログのタイプを選択</v>
      </c>
      <c r="AB404" s="104"/>
      <c r="AC404" s="104"/>
      <c r="AD404" s="104"/>
    </row>
    <row r="405" spans="1:30">
      <c r="A405" s="106"/>
      <c r="B405" s="68" t="str">
        <f t="shared" si="39"/>
        <v>選択</v>
      </c>
      <c r="C405" s="68">
        <f t="shared" si="40"/>
        <v>0</v>
      </c>
      <c r="D405" s="68">
        <f t="shared" si="40"/>
        <v>0</v>
      </c>
      <c r="E405" s="143">
        <f t="shared" si="35"/>
        <v>405</v>
      </c>
      <c r="F405" s="68"/>
      <c r="G405" s="68" t="str">
        <f t="shared" si="41"/>
        <v>←先にカタログのタイプを選択</v>
      </c>
      <c r="AB405" s="104"/>
      <c r="AC405" s="104"/>
      <c r="AD405" s="104"/>
    </row>
    <row r="406" spans="1:30">
      <c r="A406" s="106"/>
      <c r="B406" s="68" t="str">
        <f t="shared" si="39"/>
        <v>選択</v>
      </c>
      <c r="C406" s="68">
        <f t="shared" si="40"/>
        <v>0</v>
      </c>
      <c r="D406" s="68">
        <f t="shared" si="40"/>
        <v>0</v>
      </c>
      <c r="E406" s="143">
        <f t="shared" si="35"/>
        <v>406</v>
      </c>
      <c r="F406" s="68"/>
      <c r="G406" s="68" t="str">
        <f t="shared" si="41"/>
        <v>←先にカタログのタイプを選択</v>
      </c>
      <c r="AB406" s="104"/>
      <c r="AC406" s="104"/>
      <c r="AD406" s="104"/>
    </row>
    <row r="407" spans="1:30">
      <c r="A407" s="106"/>
      <c r="B407" s="68" t="str">
        <f t="shared" si="39"/>
        <v>選択</v>
      </c>
      <c r="C407" s="68">
        <f t="shared" si="40"/>
        <v>0</v>
      </c>
      <c r="D407" s="68">
        <f t="shared" si="40"/>
        <v>0</v>
      </c>
      <c r="E407" s="143">
        <f t="shared" si="35"/>
        <v>407</v>
      </c>
      <c r="F407" s="68"/>
      <c r="G407" s="68" t="str">
        <f t="shared" si="41"/>
        <v>←先にカタログのタイプを選択</v>
      </c>
      <c r="AB407" s="104"/>
      <c r="AC407" s="104"/>
      <c r="AD407" s="104"/>
    </row>
    <row r="408" spans="1:30">
      <c r="A408" s="106"/>
      <c r="B408" s="68" t="str">
        <f t="shared" si="39"/>
        <v>選択</v>
      </c>
      <c r="C408" s="68">
        <f t="shared" si="40"/>
        <v>0</v>
      </c>
      <c r="D408" s="68">
        <f t="shared" si="40"/>
        <v>0</v>
      </c>
      <c r="E408" s="143">
        <f t="shared" si="35"/>
        <v>408</v>
      </c>
      <c r="F408" s="68"/>
      <c r="G408" s="68" t="str">
        <f t="shared" si="41"/>
        <v>←先にカタログのタイプを選択</v>
      </c>
      <c r="AB408" s="104"/>
      <c r="AC408" s="104"/>
      <c r="AD408" s="104"/>
    </row>
    <row r="409" spans="1:30">
      <c r="A409" s="106"/>
      <c r="B409" s="68" t="str">
        <f t="shared" si="39"/>
        <v>選択</v>
      </c>
      <c r="C409" s="68">
        <f t="shared" si="40"/>
        <v>0</v>
      </c>
      <c r="D409" s="68">
        <f t="shared" si="40"/>
        <v>0</v>
      </c>
      <c r="E409" s="143">
        <f t="shared" si="35"/>
        <v>409</v>
      </c>
      <c r="F409" s="68"/>
      <c r="G409" s="68" t="str">
        <f t="shared" si="41"/>
        <v>←先にカタログのタイプを選択</v>
      </c>
      <c r="AB409" s="104"/>
      <c r="AC409" s="104"/>
      <c r="AD409" s="104"/>
    </row>
    <row r="410" spans="1:30">
      <c r="A410" s="106"/>
      <c r="B410" s="68" t="str">
        <f t="shared" si="39"/>
        <v>選択</v>
      </c>
      <c r="C410" s="68">
        <f t="shared" si="40"/>
        <v>0</v>
      </c>
      <c r="D410" s="68">
        <f t="shared" si="40"/>
        <v>0</v>
      </c>
      <c r="E410" s="143">
        <f t="shared" si="35"/>
        <v>410</v>
      </c>
      <c r="F410" s="68"/>
      <c r="G410" s="68" t="str">
        <f t="shared" si="41"/>
        <v>←先にカタログのタイプを選択</v>
      </c>
      <c r="AB410" s="104"/>
      <c r="AC410" s="104"/>
      <c r="AD410" s="104"/>
    </row>
    <row r="411" spans="1:30">
      <c r="A411" s="106"/>
      <c r="B411" s="68" t="str">
        <f t="shared" si="39"/>
        <v>選択</v>
      </c>
      <c r="C411" s="68">
        <f t="shared" si="40"/>
        <v>0</v>
      </c>
      <c r="D411" s="68">
        <f t="shared" si="40"/>
        <v>0</v>
      </c>
      <c r="E411" s="143">
        <f t="shared" si="35"/>
        <v>411</v>
      </c>
      <c r="F411" s="68"/>
      <c r="G411" s="68" t="str">
        <f t="shared" si="41"/>
        <v>←先にカタログのタイプを選択</v>
      </c>
      <c r="AB411" s="104"/>
      <c r="AC411" s="104"/>
      <c r="AD411" s="104"/>
    </row>
    <row r="412" spans="1:30">
      <c r="A412" s="106"/>
      <c r="B412" s="68" t="str">
        <f t="shared" si="39"/>
        <v>選択</v>
      </c>
      <c r="C412" s="68">
        <f t="shared" si="40"/>
        <v>0</v>
      </c>
      <c r="D412" s="68">
        <f t="shared" si="40"/>
        <v>0</v>
      </c>
      <c r="E412" s="143">
        <f t="shared" si="35"/>
        <v>412</v>
      </c>
      <c r="F412" s="68"/>
      <c r="G412" s="68" t="str">
        <f t="shared" si="41"/>
        <v>←先にカタログのタイプを選択</v>
      </c>
      <c r="AB412" s="104"/>
      <c r="AC412" s="104"/>
      <c r="AD412" s="104"/>
    </row>
    <row r="413" spans="1:30">
      <c r="A413" s="106"/>
      <c r="B413" s="68" t="str">
        <f t="shared" si="39"/>
        <v>選択</v>
      </c>
      <c r="C413" s="68">
        <f t="shared" si="40"/>
        <v>0</v>
      </c>
      <c r="D413" s="68">
        <f t="shared" si="40"/>
        <v>0</v>
      </c>
      <c r="E413" s="143">
        <f t="shared" si="35"/>
        <v>413</v>
      </c>
      <c r="F413" s="68"/>
      <c r="G413" s="68" t="str">
        <f t="shared" si="41"/>
        <v>←先にカタログのタイプを選択</v>
      </c>
      <c r="AB413" s="104"/>
      <c r="AC413" s="104"/>
      <c r="AD413" s="104"/>
    </row>
    <row r="414" spans="1:30">
      <c r="A414" s="106"/>
      <c r="B414" s="68" t="str">
        <f t="shared" si="39"/>
        <v>選択</v>
      </c>
      <c r="C414" s="68">
        <f t="shared" si="40"/>
        <v>0</v>
      </c>
      <c r="D414" s="68">
        <f t="shared" si="40"/>
        <v>0</v>
      </c>
      <c r="E414" s="143">
        <f t="shared" si="35"/>
        <v>414</v>
      </c>
      <c r="F414" s="68"/>
      <c r="G414" s="68" t="str">
        <f t="shared" si="41"/>
        <v>←先にカタログのタイプを選択</v>
      </c>
      <c r="AB414" s="104"/>
      <c r="AC414" s="104"/>
      <c r="AD414" s="104"/>
    </row>
    <row r="415" spans="1:30">
      <c r="A415" s="106"/>
      <c r="B415" s="68" t="str">
        <f t="shared" si="39"/>
        <v>選択</v>
      </c>
      <c r="C415" s="68">
        <f t="shared" si="40"/>
        <v>0</v>
      </c>
      <c r="D415" s="68">
        <f t="shared" si="40"/>
        <v>0</v>
      </c>
      <c r="E415" s="143">
        <f t="shared" si="35"/>
        <v>415</v>
      </c>
      <c r="F415" s="68"/>
      <c r="G415" s="68" t="str">
        <f t="shared" si="41"/>
        <v>←先にカタログのタイプを選択</v>
      </c>
      <c r="AB415" s="104"/>
      <c r="AC415" s="104"/>
      <c r="AD415" s="104"/>
    </row>
    <row r="416" spans="1:30">
      <c r="A416" s="106"/>
      <c r="B416" s="68" t="str">
        <f t="shared" si="39"/>
        <v>選択</v>
      </c>
      <c r="C416" s="68">
        <f t="shared" si="40"/>
        <v>0</v>
      </c>
      <c r="D416" s="68">
        <f t="shared" si="40"/>
        <v>0</v>
      </c>
      <c r="E416" s="143">
        <f t="shared" si="35"/>
        <v>416</v>
      </c>
      <c r="F416" s="68"/>
      <c r="G416" s="68" t="str">
        <f t="shared" si="41"/>
        <v>←先にカタログのタイプを選択</v>
      </c>
      <c r="AB416" s="104"/>
      <c r="AC416" s="104"/>
      <c r="AD416" s="104"/>
    </row>
    <row r="417" spans="1:30">
      <c r="A417" s="106"/>
      <c r="B417" s="68" t="str">
        <f t="shared" si="39"/>
        <v>選択</v>
      </c>
      <c r="C417" s="68">
        <f t="shared" si="40"/>
        <v>0</v>
      </c>
      <c r="D417" s="68">
        <f t="shared" si="40"/>
        <v>0</v>
      </c>
      <c r="E417" s="143">
        <f t="shared" si="35"/>
        <v>417</v>
      </c>
      <c r="F417" s="68"/>
      <c r="G417" s="68" t="str">
        <f t="shared" si="41"/>
        <v>←先にカタログのタイプを選択</v>
      </c>
      <c r="AB417" s="104"/>
      <c r="AC417" s="104"/>
      <c r="AD417" s="104"/>
    </row>
    <row r="418" spans="1:30">
      <c r="A418" s="106"/>
      <c r="B418" s="68" t="str">
        <f t="shared" si="39"/>
        <v>選択</v>
      </c>
      <c r="C418" s="68">
        <f t="shared" si="40"/>
        <v>0</v>
      </c>
      <c r="D418" s="68">
        <f t="shared" si="40"/>
        <v>0</v>
      </c>
      <c r="E418" s="143">
        <f t="shared" si="35"/>
        <v>418</v>
      </c>
      <c r="F418" s="68"/>
      <c r="G418" s="68" t="str">
        <f t="shared" si="41"/>
        <v>←先にカタログのタイプを選択</v>
      </c>
      <c r="AB418" s="104"/>
      <c r="AC418" s="104"/>
      <c r="AD418" s="104"/>
    </row>
    <row r="419" spans="1:30">
      <c r="A419" s="106"/>
      <c r="B419" s="68" t="str">
        <f t="shared" si="39"/>
        <v>選択</v>
      </c>
      <c r="C419" s="68">
        <f t="shared" si="40"/>
        <v>0</v>
      </c>
      <c r="D419" s="68">
        <f t="shared" si="40"/>
        <v>0</v>
      </c>
      <c r="E419" s="143">
        <f t="shared" ref="E419:E482" si="42">E418+1</f>
        <v>419</v>
      </c>
      <c r="F419" s="68"/>
      <c r="G419" s="68" t="str">
        <f t="shared" si="41"/>
        <v>←先にカタログのタイプを選択</v>
      </c>
      <c r="AB419" s="104"/>
      <c r="AC419" s="104"/>
      <c r="AD419" s="104"/>
    </row>
    <row r="420" spans="1:30">
      <c r="A420" s="106"/>
      <c r="B420" s="68" t="str">
        <f t="shared" si="39"/>
        <v>選択</v>
      </c>
      <c r="C420" s="68">
        <f t="shared" si="40"/>
        <v>0</v>
      </c>
      <c r="D420" s="68">
        <f t="shared" si="40"/>
        <v>0</v>
      </c>
      <c r="E420" s="143">
        <f t="shared" si="42"/>
        <v>420</v>
      </c>
      <c r="F420" s="68"/>
      <c r="G420" s="68" t="str">
        <f t="shared" si="41"/>
        <v>←先にカタログのタイプを選択</v>
      </c>
      <c r="AB420" s="104"/>
      <c r="AC420" s="104"/>
      <c r="AD420" s="104"/>
    </row>
    <row r="421" spans="1:30">
      <c r="A421" s="106"/>
      <c r="B421" s="68" t="str">
        <f t="shared" si="39"/>
        <v>選択</v>
      </c>
      <c r="C421" s="68">
        <f t="shared" si="40"/>
        <v>0</v>
      </c>
      <c r="D421" s="68">
        <f t="shared" si="40"/>
        <v>0</v>
      </c>
      <c r="E421" s="143">
        <f t="shared" si="42"/>
        <v>421</v>
      </c>
      <c r="F421" s="68"/>
      <c r="G421" s="68" t="str">
        <f t="shared" si="41"/>
        <v>←先にカタログのタイプを選択</v>
      </c>
      <c r="AB421" s="104"/>
      <c r="AC421" s="104"/>
      <c r="AD421" s="104"/>
    </row>
    <row r="422" spans="1:30">
      <c r="A422" s="106"/>
      <c r="B422" s="68" t="str">
        <f t="shared" si="39"/>
        <v>選択</v>
      </c>
      <c r="C422" s="68">
        <f t="shared" si="40"/>
        <v>0</v>
      </c>
      <c r="D422" s="68">
        <f t="shared" si="40"/>
        <v>0</v>
      </c>
      <c r="E422" s="143">
        <f t="shared" si="42"/>
        <v>422</v>
      </c>
      <c r="F422" s="68"/>
      <c r="G422" s="68" t="str">
        <f t="shared" si="41"/>
        <v>←先にカタログのタイプを選択</v>
      </c>
      <c r="AB422" s="104"/>
      <c r="AC422" s="104"/>
      <c r="AD422" s="104"/>
    </row>
    <row r="423" spans="1:30">
      <c r="A423" s="106"/>
      <c r="B423" s="68" t="str">
        <f t="shared" si="39"/>
        <v>選択</v>
      </c>
      <c r="C423" s="68">
        <f t="shared" si="40"/>
        <v>0</v>
      </c>
      <c r="D423" s="68">
        <f t="shared" si="40"/>
        <v>0</v>
      </c>
      <c r="E423" s="143">
        <f t="shared" si="42"/>
        <v>423</v>
      </c>
      <c r="F423" s="68"/>
      <c r="G423" s="68" t="str">
        <f t="shared" si="41"/>
        <v>←先にカタログのタイプを選択</v>
      </c>
      <c r="AB423" s="104"/>
      <c r="AC423" s="104"/>
      <c r="AD423" s="104"/>
    </row>
    <row r="424" spans="1:30">
      <c r="A424" s="106"/>
      <c r="B424" s="68" t="str">
        <f t="shared" si="39"/>
        <v>選択</v>
      </c>
      <c r="C424" s="68">
        <f t="shared" si="40"/>
        <v>0</v>
      </c>
      <c r="D424" s="68">
        <f t="shared" si="40"/>
        <v>0</v>
      </c>
      <c r="E424" s="143">
        <f t="shared" si="42"/>
        <v>424</v>
      </c>
      <c r="F424" s="68"/>
      <c r="G424" s="68" t="str">
        <f t="shared" si="41"/>
        <v>←先にカタログのタイプを選択</v>
      </c>
      <c r="AB424" s="104"/>
      <c r="AC424" s="104"/>
      <c r="AD424" s="104"/>
    </row>
    <row r="425" spans="1:30">
      <c r="A425" s="106"/>
      <c r="B425" s="68" t="str">
        <f t="shared" si="39"/>
        <v>選択</v>
      </c>
      <c r="C425" s="68">
        <f t="shared" si="40"/>
        <v>0</v>
      </c>
      <c r="D425" s="68">
        <f t="shared" si="40"/>
        <v>0</v>
      </c>
      <c r="E425" s="143">
        <f t="shared" si="42"/>
        <v>425</v>
      </c>
      <c r="F425" s="68"/>
      <c r="G425" s="68" t="str">
        <f t="shared" si="41"/>
        <v>←先にカタログのタイプを選択</v>
      </c>
      <c r="AB425" s="104"/>
      <c r="AC425" s="104"/>
      <c r="AD425" s="104"/>
    </row>
    <row r="426" spans="1:30">
      <c r="A426" s="106"/>
      <c r="B426" s="68" t="str">
        <f t="shared" si="39"/>
        <v>選択</v>
      </c>
      <c r="C426" s="68">
        <f t="shared" si="40"/>
        <v>0</v>
      </c>
      <c r="D426" s="68">
        <f t="shared" si="40"/>
        <v>0</v>
      </c>
      <c r="E426" s="143">
        <f t="shared" si="42"/>
        <v>426</v>
      </c>
      <c r="F426" s="68"/>
      <c r="G426" s="68" t="str">
        <f t="shared" si="41"/>
        <v>←先にカタログのタイプを選択</v>
      </c>
      <c r="AB426" s="104"/>
      <c r="AC426" s="104"/>
      <c r="AD426" s="104"/>
    </row>
    <row r="427" spans="1:30">
      <c r="A427" s="106"/>
      <c r="B427" s="68" t="str">
        <f t="shared" si="39"/>
        <v>選択</v>
      </c>
      <c r="C427" s="68">
        <f t="shared" si="40"/>
        <v>0</v>
      </c>
      <c r="D427" s="68">
        <f t="shared" si="40"/>
        <v>0</v>
      </c>
      <c r="E427" s="143">
        <f t="shared" si="42"/>
        <v>427</v>
      </c>
      <c r="F427" s="68"/>
      <c r="G427" s="68" t="str">
        <f t="shared" si="41"/>
        <v>←先にカタログのタイプを選択</v>
      </c>
      <c r="AB427" s="104"/>
      <c r="AC427" s="104"/>
      <c r="AD427" s="104"/>
    </row>
    <row r="428" spans="1:30">
      <c r="A428" s="106"/>
      <c r="B428" s="68" t="str">
        <f t="shared" si="39"/>
        <v>選択</v>
      </c>
      <c r="C428" s="68">
        <f t="shared" si="40"/>
        <v>0</v>
      </c>
      <c r="D428" s="68">
        <f t="shared" si="40"/>
        <v>0</v>
      </c>
      <c r="E428" s="143">
        <f t="shared" si="42"/>
        <v>428</v>
      </c>
      <c r="F428" s="68"/>
      <c r="G428" s="68" t="str">
        <f t="shared" si="41"/>
        <v>←先にカタログのタイプを選択</v>
      </c>
      <c r="AB428" s="104"/>
      <c r="AC428" s="104"/>
      <c r="AD428" s="104"/>
    </row>
    <row r="429" spans="1:30">
      <c r="A429" s="144"/>
      <c r="B429" s="10"/>
      <c r="C429" s="10"/>
      <c r="D429" s="10"/>
      <c r="E429" s="145">
        <f t="shared" si="42"/>
        <v>429</v>
      </c>
      <c r="F429" s="10"/>
      <c r="G429" s="10"/>
      <c r="AB429" s="104"/>
      <c r="AC429" s="104"/>
      <c r="AD429" s="104"/>
    </row>
    <row r="430" spans="1:30">
      <c r="A430" s="144"/>
      <c r="B430" s="10"/>
      <c r="C430" s="10"/>
      <c r="D430" s="10"/>
      <c r="E430" s="145">
        <f t="shared" si="42"/>
        <v>430</v>
      </c>
      <c r="F430" s="10"/>
      <c r="G430" s="10"/>
      <c r="AB430" s="104"/>
      <c r="AC430" s="104"/>
      <c r="AD430" s="104"/>
    </row>
    <row r="431" spans="1:30">
      <c r="A431" s="106">
        <v>10</v>
      </c>
      <c r="B431" s="68" t="str">
        <f>IF(
$F$431=2,CHOOSE(
$B$110,"選択",D2,G2,J2,M2,P2,S2,V2,Y2,AB2,AE2,AH2,AK2,AN2,AQ2,AT2,AW2,AZ2,BC2,BF2,BI2,BL2,BO2,BR2,BU2,BX2,CA2,CD2),IF(
$F$431=3,CHOOSE(
$B$110,"選択",CM2,CP2,CS2,CV2,CY2,DB2,DE2,DH2,DK2,DN2,DQ2,DT2,DW2,DZ2,EC2,EF2,EI2,EL2,EO2,ER2,EU2,EX2,FA2,FD2,FG2,FJ2,FM2),IF(
$F$431=4,CHOOSE(
$B$110,"選択",FT2,FW2,FZ2,GC2,GF2,GI2,GL2,GO2,GR2,GU2,GX2,HA2,HD2,HG2,HJ2,HM2,HP2,HS2,HV2,HY2,IB2,IE2,IH2,IK2,IN2,IQ2,IT2),IF(
$F$431=5,CHOOSE(
$B$110,"選択",D2002,G2002,J2002,M2002,P2002,S2002,V2002,Y2002,AB2002,AE2002,AH2002,AK2002,AN2002,AQ2002,AT2002,AW2002,AZ2002,BC2002,BF2002,BI2002,BL2002,BO2002,BR2002,BU2002,BX2002,CA2002,CD2002),CHOOSE(
$B$110,"選択",CM2002,CP2002,CS2002,CV2002,CY2002,DB2002,DE2002,DH2002,DK2002,DN2002,DQ2002,DT2002,DW2002,DZ2002,EC2002,EF2002,EI2002,EL2002,EO2002,ER2002,EU2002,EX2002,FA2002,FD2002,FG2002,FJ2002,FM2002)))))</f>
        <v>選択</v>
      </c>
      <c r="C431" s="68">
        <f>IF(
$F$431=2,CHOOSE(
$B$110,0,E2,H2,K2,N2,Q2,T2,W2,Z2,AC2,AF2,AI2,AL2,AO2,AR2,AU2,AX2,BA2,BD2,BG2,BJ2,BM2,BP2,BS2,BV2,BY2,CB2,CE2),IF(
$F$431=3,CHOOSE(
$B$110,0,CN2,CQ2,CT2,CW2,CZ2,DC2,DF2,DI2,DL2,DO2,DR2,DU2,DX2,EA2,ED2,EG2,EJ2,EM2,EP2,ES2,EV2,EY2,FB2,FE2,FH2,FK2,FN2),IF(
$F$431=4,CHOOSE(
$B$110,0,FU2,FX2,GA2,GD2,GG2,GJ2,GM2,GP2,GS2,GV2,GY2,HB2,HE2,HH2,HK2,HN2,HQ2,HT2,HW2,HZ2,IC2,IF2,II2,IL2,IO2,IR2,IU2),IF(
$F$431=5,CHOOSE(
$B$110,0,E2002,H2002,K2002,N2002,Q2002,T2002,W2002,Z2002,AC2002,AF2002,AI2002,AL2002,AO2002,AR2002,AU2002,AX2002,BA2002,BD2002,BG2002,BJ2002,BM2002,BP2002,BS2002,BV2002,BY2002,CB2002,CE2002),CHOOSE(
$B$110,0,CN2002,CQ2002,CT2002,CW2002,CZ2002,DC2002,DF2002,DI2002,DL2002,DO2002,DR2002,DU2002,DX2002,EA2002,ED2002,EG2002,EJ2002,EM2002,EP2002,ES2002,EV2002,EY2002,FB2002,FE2002,FH2002,FK2002,FN2002)))))</f>
        <v>0</v>
      </c>
      <c r="D431" s="68">
        <f>IF(
$F$431=2,CHOOSE(
$B$110,0,F2,I2,L2,O2,R2,U2,X2,AA2,AD2,AG2,AJ2,AM2,AP2,AS2,AV2,AY2,BB2,BE2,BH2,BK2,BN2,BQ2,BT2,BW2,BZ2,CC2,CF2),IF(
$F$431=3,CHOOSE(
$B$110,0,CO2,CR2,CU2,CX2,DA2,DD2,DG2,DJ2,DM2,DP2,DS2,DV2,DY2,EB2,EE2,EH2,EK2,EN2,EQ2,ET2,EW2,EZ2,FC2,FF2,FI2,FL2,FO2),IF(
$F$431=4,CHOOSE(
$B$110,0,FV2,FY2,GB2,GE2,GH2,GK2,GN2,GQ2,GT2,GW2,GZ2,HC2,HF2,HI2,HL2,HO2,HR2,HU2,HX2,IA2,ID2,IG2,IJ2,IM2,IP2,IS2,IV2),IF(
$F$431=5,CHOOSE(
$B$110,0,F2002,I2002,L2002,O2002,R2002,U2002,X2002,AA2002,AD2002,AG2002,AJ2002,AM2002,AP2002,AS2002,AV2002,AY2002,BB2002,BE2002,BH2002,BK2002,BN2002,BQ2002,BT2002,BW2002,BZ2002,CC2002,CF2002),CHOOSE(
$B$110,0,CO2002,CR2002,CU2002,CX2002,DA2002,DD2002,DG2002,DJ2002,DM2002,DP2002,DS2002,DV2002,DY2002,EB2002,EE2002,EH2002,EK2002,EN2002,EQ2002,ET2002,EW2002,EZ2002,FC2002,FF2002,FI2002,FL2002,FO2002)))))</f>
        <v>0</v>
      </c>
      <c r="E431" s="143">
        <f t="shared" si="42"/>
        <v>431</v>
      </c>
      <c r="F431" s="68">
        <v>1</v>
      </c>
      <c r="G431" s="68" t="str">
        <f>CHOOSE($F$431,"←先にカタログのタイプを選択",C2,CL2,FS2,C2002,CL2002)</f>
        <v>←先にカタログのタイプを選択</v>
      </c>
      <c r="AB431" s="104"/>
      <c r="AC431" s="104"/>
      <c r="AD431" s="104"/>
    </row>
    <row r="432" spans="1:30">
      <c r="A432" s="106"/>
      <c r="B432" s="68" t="str">
        <f t="shared" ref="B432:B458" si="43">IF(
$F$431=2,CHOOSE(
$B$110,"選択",D3,G3,J3,M3,P3,S3,V3,Y3,AB3,AE3,AH3,AK3,AN3,AQ3,AT3,AW3,AZ3,BC3,BF3,BI3,BL3,BO3,BR3,BU3,BX3,CA3,CD3),IF(
$F$431=3,CHOOSE(
$B$110,"選択",CM3,CP3,CS3,CV3,CY3,DB3,DE3,DH3,DK3,DN3,DQ3,DT3,DW3,DZ3,EC3,EF3,EI3,EL3,EO3,ER3,EU3,EX3,FA3,FD3,FG3,FJ3,FM3),IF(
$F$431=4,CHOOSE(
$B$110,"選択",FT3,FW3,FZ3,GC3,GF3,GI3,GL3,GO3,GR3,GU3,GX3,HA3,HD3,HG3,HJ3,HM3,HP3,HS3,HV3,HY3,IB3,IE3,IH3,IK3,IN3,IQ3,IT3),IF(
$F$431=5,CHOOSE(
$B$110,"選択",D2003,G2003,J2003,M2003,P2003,S2003,V2003,Y2003,AB2003,AE2003,AH2003,AK2003,AN2003,AQ2003,AT2003,AW2003,AZ2003,BC2003,BF2003,BI2003,BL2003,BO2003,BR2003,BU2003,BX2003,CA2003,CD2003),CHOOSE(
$B$110,"選択",CM2003,CP2003,CS2003,CV2003,CY2003,DB2003,DE2003,DH2003,DK2003,DN2003,DQ2003,DT2003,DW2003,DZ2003,EC2003,EF2003,EI2003,EL2003,EO2003,ER2003,EU2003,EX2003,FA2003,FD2003,FG2003,FJ2003,FM2003)))))</f>
        <v>選択</v>
      </c>
      <c r="C432" s="68">
        <f t="shared" ref="C432:D458" si="44">IF(
$F$431=2,CHOOSE(
$B$110,0,E3,H3,K3,N3,Q3,T3,W3,Z3,AC3,AF3,AI3,AL3,AO3,AR3,AU3,AX3,BA3,BD3,BG3,BJ3,BM3,BP3,BS3,BV3,BY3,CB3,CE3),IF(
$F$431=3,CHOOSE(
$B$110,0,CN3,CQ3,CT3,CW3,CZ3,DC3,DF3,DI3,DL3,DO3,DR3,DU3,DX3,EA3,ED3,EG3,EJ3,EM3,EP3,ES3,EV3,EY3,FB3,FE3,FH3,FK3,FN3),IF(
$F$431=4,CHOOSE(
$B$110,0,FU3,FX3,GA3,GD3,GG3,GJ3,GM3,GP3,GS3,GV3,GY3,HB3,HE3,HH3,HK3,HN3,HQ3,HT3,HW3,HZ3,IC3,IF3,II3,IL3,IO3,IR3,IU3),IF(
$F$431=5,CHOOSE(
$B$110,0,E2003,H2003,K2003,N2003,Q2003,T2003,W2003,Z2003,AC2003,AF2003,AI2003,AL2003,AO2003,AR2003,AU2003,AX2003,BA2003,BD2003,BG2003,BJ2003,BM2003,BP2003,BS2003,BV2003,BY2003,CB2003,CE2003),CHOOSE(
$B$110,0,CN2003,CQ2003,CT2003,CW2003,CZ2003,DC2003,DF2003,DI2003,DL2003,DO2003,DR2003,DU2003,DX2003,EA2003,ED2003,EG2003,EJ2003,EM2003,EP2003,ES2003,EV2003,EY2003,FB2003,FE2003,FH2003,FK2003,FN2003)))))</f>
        <v>0</v>
      </c>
      <c r="D432" s="68">
        <f t="shared" si="44"/>
        <v>0</v>
      </c>
      <c r="E432" s="143">
        <f t="shared" si="42"/>
        <v>432</v>
      </c>
      <c r="F432" s="68"/>
      <c r="G432" s="68" t="str">
        <f t="shared" ref="G432:G458" si="45">CHOOSE($F$431,"←先にカタログのタイプを選択",C3,CL3,FS3,C2003,CL2003)</f>
        <v>←先にカタログのタイプを選択</v>
      </c>
      <c r="AB432" s="104"/>
      <c r="AC432" s="104"/>
      <c r="AD432" s="104"/>
    </row>
    <row r="433" spans="1:30">
      <c r="A433" s="106"/>
      <c r="B433" s="68" t="str">
        <f t="shared" si="43"/>
        <v>選択</v>
      </c>
      <c r="C433" s="68">
        <f t="shared" si="44"/>
        <v>0</v>
      </c>
      <c r="D433" s="68">
        <f t="shared" si="44"/>
        <v>0</v>
      </c>
      <c r="E433" s="143">
        <f t="shared" si="42"/>
        <v>433</v>
      </c>
      <c r="F433" s="68"/>
      <c r="G433" s="68" t="str">
        <f t="shared" si="45"/>
        <v>←先にカタログのタイプを選択</v>
      </c>
      <c r="AB433" s="104"/>
      <c r="AC433" s="104"/>
      <c r="AD433" s="104"/>
    </row>
    <row r="434" spans="1:30">
      <c r="A434" s="106"/>
      <c r="B434" s="68" t="str">
        <f t="shared" si="43"/>
        <v>選択</v>
      </c>
      <c r="C434" s="68">
        <f t="shared" si="44"/>
        <v>0</v>
      </c>
      <c r="D434" s="68">
        <f t="shared" si="44"/>
        <v>0</v>
      </c>
      <c r="E434" s="143">
        <f t="shared" si="42"/>
        <v>434</v>
      </c>
      <c r="F434" s="68"/>
      <c r="G434" s="68" t="str">
        <f t="shared" si="45"/>
        <v>←先にカタログのタイプを選択</v>
      </c>
      <c r="AB434" s="104"/>
      <c r="AC434" s="104"/>
      <c r="AD434" s="104"/>
    </row>
    <row r="435" spans="1:30">
      <c r="A435" s="106"/>
      <c r="B435" s="68" t="str">
        <f t="shared" si="43"/>
        <v>選択</v>
      </c>
      <c r="C435" s="68">
        <f t="shared" si="44"/>
        <v>0</v>
      </c>
      <c r="D435" s="68">
        <f t="shared" si="44"/>
        <v>0</v>
      </c>
      <c r="E435" s="143">
        <f t="shared" si="42"/>
        <v>435</v>
      </c>
      <c r="F435" s="68"/>
      <c r="G435" s="68" t="str">
        <f t="shared" si="45"/>
        <v>←先にカタログのタイプを選択</v>
      </c>
      <c r="AB435" s="104"/>
      <c r="AC435" s="104"/>
      <c r="AD435" s="104"/>
    </row>
    <row r="436" spans="1:30">
      <c r="A436" s="106"/>
      <c r="B436" s="68" t="str">
        <f t="shared" si="43"/>
        <v>選択</v>
      </c>
      <c r="C436" s="68">
        <f t="shared" si="44"/>
        <v>0</v>
      </c>
      <c r="D436" s="68">
        <f t="shared" si="44"/>
        <v>0</v>
      </c>
      <c r="E436" s="143">
        <f t="shared" si="42"/>
        <v>436</v>
      </c>
      <c r="F436" s="68"/>
      <c r="G436" s="68" t="str">
        <f t="shared" si="45"/>
        <v>←先にカタログのタイプを選択</v>
      </c>
      <c r="AB436" s="104"/>
      <c r="AC436" s="104"/>
      <c r="AD436" s="104"/>
    </row>
    <row r="437" spans="1:30">
      <c r="A437" s="106"/>
      <c r="B437" s="68" t="str">
        <f t="shared" si="43"/>
        <v>選択</v>
      </c>
      <c r="C437" s="68">
        <f t="shared" si="44"/>
        <v>0</v>
      </c>
      <c r="D437" s="68">
        <f t="shared" si="44"/>
        <v>0</v>
      </c>
      <c r="E437" s="143">
        <f t="shared" si="42"/>
        <v>437</v>
      </c>
      <c r="F437" s="68"/>
      <c r="G437" s="68" t="str">
        <f t="shared" si="45"/>
        <v>←先にカタログのタイプを選択</v>
      </c>
      <c r="AB437" s="104"/>
      <c r="AC437" s="104"/>
      <c r="AD437" s="104"/>
    </row>
    <row r="438" spans="1:30">
      <c r="A438" s="106"/>
      <c r="B438" s="68" t="str">
        <f t="shared" si="43"/>
        <v>選択</v>
      </c>
      <c r="C438" s="68">
        <f t="shared" si="44"/>
        <v>0</v>
      </c>
      <c r="D438" s="68">
        <f t="shared" si="44"/>
        <v>0</v>
      </c>
      <c r="E438" s="143">
        <f t="shared" si="42"/>
        <v>438</v>
      </c>
      <c r="F438" s="68"/>
      <c r="G438" s="68" t="str">
        <f t="shared" si="45"/>
        <v>←先にカタログのタイプを選択</v>
      </c>
      <c r="AB438" s="104"/>
      <c r="AC438" s="104"/>
      <c r="AD438" s="104"/>
    </row>
    <row r="439" spans="1:30">
      <c r="A439" s="106"/>
      <c r="B439" s="68" t="str">
        <f t="shared" si="43"/>
        <v>選択</v>
      </c>
      <c r="C439" s="68">
        <f t="shared" si="44"/>
        <v>0</v>
      </c>
      <c r="D439" s="68">
        <f t="shared" si="44"/>
        <v>0</v>
      </c>
      <c r="E439" s="143">
        <f t="shared" si="42"/>
        <v>439</v>
      </c>
      <c r="F439" s="68"/>
      <c r="G439" s="68" t="str">
        <f t="shared" si="45"/>
        <v>←先にカタログのタイプを選択</v>
      </c>
      <c r="AB439" s="104"/>
      <c r="AC439" s="104"/>
      <c r="AD439" s="104"/>
    </row>
    <row r="440" spans="1:30">
      <c r="A440" s="106"/>
      <c r="B440" s="68" t="str">
        <f t="shared" si="43"/>
        <v>選択</v>
      </c>
      <c r="C440" s="68">
        <f t="shared" si="44"/>
        <v>0</v>
      </c>
      <c r="D440" s="68">
        <f t="shared" si="44"/>
        <v>0</v>
      </c>
      <c r="E440" s="143">
        <f t="shared" si="42"/>
        <v>440</v>
      </c>
      <c r="F440" s="68"/>
      <c r="G440" s="68" t="str">
        <f t="shared" si="45"/>
        <v>←先にカタログのタイプを選択</v>
      </c>
      <c r="AB440" s="104"/>
      <c r="AC440" s="104"/>
      <c r="AD440" s="104"/>
    </row>
    <row r="441" spans="1:30">
      <c r="A441" s="106"/>
      <c r="B441" s="68" t="str">
        <f t="shared" si="43"/>
        <v>選択</v>
      </c>
      <c r="C441" s="68">
        <f t="shared" si="44"/>
        <v>0</v>
      </c>
      <c r="D441" s="68">
        <f t="shared" si="44"/>
        <v>0</v>
      </c>
      <c r="E441" s="143">
        <f t="shared" si="42"/>
        <v>441</v>
      </c>
      <c r="F441" s="68"/>
      <c r="G441" s="68" t="str">
        <f t="shared" si="45"/>
        <v>←先にカタログのタイプを選択</v>
      </c>
      <c r="AB441" s="104"/>
      <c r="AC441" s="104"/>
      <c r="AD441" s="104"/>
    </row>
    <row r="442" spans="1:30">
      <c r="A442" s="106"/>
      <c r="B442" s="68" t="str">
        <f t="shared" si="43"/>
        <v>選択</v>
      </c>
      <c r="C442" s="68">
        <f t="shared" si="44"/>
        <v>0</v>
      </c>
      <c r="D442" s="68">
        <f t="shared" si="44"/>
        <v>0</v>
      </c>
      <c r="E442" s="143">
        <f t="shared" si="42"/>
        <v>442</v>
      </c>
      <c r="F442" s="68"/>
      <c r="G442" s="68" t="str">
        <f t="shared" si="45"/>
        <v>←先にカタログのタイプを選択</v>
      </c>
      <c r="AB442" s="104"/>
      <c r="AC442" s="104"/>
      <c r="AD442" s="104"/>
    </row>
    <row r="443" spans="1:30">
      <c r="A443" s="106"/>
      <c r="B443" s="68" t="str">
        <f t="shared" si="43"/>
        <v>選択</v>
      </c>
      <c r="C443" s="68">
        <f t="shared" si="44"/>
        <v>0</v>
      </c>
      <c r="D443" s="68">
        <f t="shared" si="44"/>
        <v>0</v>
      </c>
      <c r="E443" s="143">
        <f t="shared" si="42"/>
        <v>443</v>
      </c>
      <c r="F443" s="68"/>
      <c r="G443" s="68" t="str">
        <f t="shared" si="45"/>
        <v>←先にカタログのタイプを選択</v>
      </c>
      <c r="AB443" s="104"/>
      <c r="AC443" s="104"/>
      <c r="AD443" s="104"/>
    </row>
    <row r="444" spans="1:30">
      <c r="A444" s="106"/>
      <c r="B444" s="68" t="str">
        <f t="shared" si="43"/>
        <v>選択</v>
      </c>
      <c r="C444" s="68">
        <f t="shared" si="44"/>
        <v>0</v>
      </c>
      <c r="D444" s="68">
        <f t="shared" si="44"/>
        <v>0</v>
      </c>
      <c r="E444" s="143">
        <f t="shared" si="42"/>
        <v>444</v>
      </c>
      <c r="F444" s="68"/>
      <c r="G444" s="68" t="str">
        <f t="shared" si="45"/>
        <v>←先にカタログのタイプを選択</v>
      </c>
      <c r="AB444" s="104"/>
      <c r="AC444" s="104"/>
      <c r="AD444" s="104"/>
    </row>
    <row r="445" spans="1:30">
      <c r="A445" s="106"/>
      <c r="B445" s="68" t="str">
        <f t="shared" si="43"/>
        <v>選択</v>
      </c>
      <c r="C445" s="68">
        <f t="shared" si="44"/>
        <v>0</v>
      </c>
      <c r="D445" s="68">
        <f t="shared" si="44"/>
        <v>0</v>
      </c>
      <c r="E445" s="143">
        <f t="shared" si="42"/>
        <v>445</v>
      </c>
      <c r="F445" s="68"/>
      <c r="G445" s="68" t="str">
        <f t="shared" si="45"/>
        <v>←先にカタログのタイプを選択</v>
      </c>
      <c r="AB445" s="104"/>
      <c r="AC445" s="104"/>
      <c r="AD445" s="104"/>
    </row>
    <row r="446" spans="1:30">
      <c r="A446" s="106"/>
      <c r="B446" s="68" t="str">
        <f t="shared" si="43"/>
        <v>選択</v>
      </c>
      <c r="C446" s="68">
        <f t="shared" si="44"/>
        <v>0</v>
      </c>
      <c r="D446" s="68">
        <f t="shared" si="44"/>
        <v>0</v>
      </c>
      <c r="E446" s="143">
        <f t="shared" si="42"/>
        <v>446</v>
      </c>
      <c r="F446" s="68"/>
      <c r="G446" s="68" t="str">
        <f t="shared" si="45"/>
        <v>←先にカタログのタイプを選択</v>
      </c>
      <c r="AB446" s="104"/>
      <c r="AC446" s="104"/>
      <c r="AD446" s="104"/>
    </row>
    <row r="447" spans="1:30">
      <c r="A447" s="106"/>
      <c r="B447" s="68" t="str">
        <f t="shared" si="43"/>
        <v>選択</v>
      </c>
      <c r="C447" s="68">
        <f t="shared" si="44"/>
        <v>0</v>
      </c>
      <c r="D447" s="68">
        <f t="shared" si="44"/>
        <v>0</v>
      </c>
      <c r="E447" s="143">
        <f t="shared" si="42"/>
        <v>447</v>
      </c>
      <c r="F447" s="68"/>
      <c r="G447" s="68" t="str">
        <f t="shared" si="45"/>
        <v>←先にカタログのタイプを選択</v>
      </c>
      <c r="AB447" s="104"/>
      <c r="AC447" s="104"/>
      <c r="AD447" s="104"/>
    </row>
    <row r="448" spans="1:30">
      <c r="A448" s="106"/>
      <c r="B448" s="68" t="str">
        <f t="shared" si="43"/>
        <v>選択</v>
      </c>
      <c r="C448" s="68">
        <f t="shared" si="44"/>
        <v>0</v>
      </c>
      <c r="D448" s="68">
        <f t="shared" si="44"/>
        <v>0</v>
      </c>
      <c r="E448" s="143">
        <f t="shared" si="42"/>
        <v>448</v>
      </c>
      <c r="F448" s="68"/>
      <c r="G448" s="68" t="str">
        <f t="shared" si="45"/>
        <v>←先にカタログのタイプを選択</v>
      </c>
      <c r="AB448" s="104"/>
      <c r="AC448" s="104"/>
      <c r="AD448" s="104"/>
    </row>
    <row r="449" spans="1:30">
      <c r="A449" s="106"/>
      <c r="B449" s="68" t="str">
        <f t="shared" si="43"/>
        <v>選択</v>
      </c>
      <c r="C449" s="68">
        <f t="shared" si="44"/>
        <v>0</v>
      </c>
      <c r="D449" s="68">
        <f t="shared" si="44"/>
        <v>0</v>
      </c>
      <c r="E449" s="143">
        <f t="shared" si="42"/>
        <v>449</v>
      </c>
      <c r="F449" s="68"/>
      <c r="G449" s="68" t="str">
        <f t="shared" si="45"/>
        <v>←先にカタログのタイプを選択</v>
      </c>
      <c r="AB449" s="104"/>
      <c r="AC449" s="104"/>
      <c r="AD449" s="104"/>
    </row>
    <row r="450" spans="1:30">
      <c r="A450" s="106"/>
      <c r="B450" s="68" t="str">
        <f t="shared" si="43"/>
        <v>選択</v>
      </c>
      <c r="C450" s="68">
        <f t="shared" si="44"/>
        <v>0</v>
      </c>
      <c r="D450" s="68">
        <f t="shared" si="44"/>
        <v>0</v>
      </c>
      <c r="E450" s="143">
        <f t="shared" si="42"/>
        <v>450</v>
      </c>
      <c r="F450" s="68"/>
      <c r="G450" s="68" t="str">
        <f t="shared" si="45"/>
        <v>←先にカタログのタイプを選択</v>
      </c>
      <c r="AB450" s="104"/>
      <c r="AC450" s="104"/>
      <c r="AD450" s="104"/>
    </row>
    <row r="451" spans="1:30">
      <c r="A451" s="106"/>
      <c r="B451" s="68" t="str">
        <f t="shared" si="43"/>
        <v>選択</v>
      </c>
      <c r="C451" s="68">
        <f t="shared" si="44"/>
        <v>0</v>
      </c>
      <c r="D451" s="68">
        <f t="shared" si="44"/>
        <v>0</v>
      </c>
      <c r="E451" s="143">
        <f t="shared" si="42"/>
        <v>451</v>
      </c>
      <c r="F451" s="68"/>
      <c r="G451" s="68" t="str">
        <f t="shared" si="45"/>
        <v>←先にカタログのタイプを選択</v>
      </c>
      <c r="AB451" s="104"/>
      <c r="AC451" s="104"/>
      <c r="AD451" s="104"/>
    </row>
    <row r="452" spans="1:30">
      <c r="A452" s="106"/>
      <c r="B452" s="68" t="str">
        <f t="shared" si="43"/>
        <v>選択</v>
      </c>
      <c r="C452" s="68">
        <f t="shared" si="44"/>
        <v>0</v>
      </c>
      <c r="D452" s="68">
        <f t="shared" si="44"/>
        <v>0</v>
      </c>
      <c r="E452" s="143">
        <f t="shared" si="42"/>
        <v>452</v>
      </c>
      <c r="F452" s="68"/>
      <c r="G452" s="68" t="str">
        <f t="shared" si="45"/>
        <v>←先にカタログのタイプを選択</v>
      </c>
      <c r="AB452" s="104"/>
      <c r="AC452" s="104"/>
      <c r="AD452" s="104"/>
    </row>
    <row r="453" spans="1:30">
      <c r="A453" s="106"/>
      <c r="B453" s="68" t="str">
        <f t="shared" si="43"/>
        <v>選択</v>
      </c>
      <c r="C453" s="68">
        <f t="shared" si="44"/>
        <v>0</v>
      </c>
      <c r="D453" s="68">
        <f t="shared" si="44"/>
        <v>0</v>
      </c>
      <c r="E453" s="143">
        <f t="shared" si="42"/>
        <v>453</v>
      </c>
      <c r="F453" s="68"/>
      <c r="G453" s="68" t="str">
        <f t="shared" si="45"/>
        <v>←先にカタログのタイプを選択</v>
      </c>
      <c r="AB453" s="104"/>
      <c r="AC453" s="104"/>
      <c r="AD453" s="104"/>
    </row>
    <row r="454" spans="1:30">
      <c r="A454" s="106"/>
      <c r="B454" s="68" t="str">
        <f t="shared" si="43"/>
        <v>選択</v>
      </c>
      <c r="C454" s="68">
        <f t="shared" si="44"/>
        <v>0</v>
      </c>
      <c r="D454" s="68">
        <f t="shared" si="44"/>
        <v>0</v>
      </c>
      <c r="E454" s="143">
        <f t="shared" si="42"/>
        <v>454</v>
      </c>
      <c r="F454" s="68"/>
      <c r="G454" s="68" t="str">
        <f t="shared" si="45"/>
        <v>←先にカタログのタイプを選択</v>
      </c>
      <c r="AB454" s="104"/>
      <c r="AC454" s="104"/>
      <c r="AD454" s="104"/>
    </row>
    <row r="455" spans="1:30">
      <c r="A455" s="106"/>
      <c r="B455" s="68" t="str">
        <f t="shared" si="43"/>
        <v>選択</v>
      </c>
      <c r="C455" s="68">
        <f t="shared" si="44"/>
        <v>0</v>
      </c>
      <c r="D455" s="68">
        <f t="shared" si="44"/>
        <v>0</v>
      </c>
      <c r="E455" s="143">
        <f t="shared" si="42"/>
        <v>455</v>
      </c>
      <c r="F455" s="68"/>
      <c r="G455" s="68" t="str">
        <f t="shared" si="45"/>
        <v>←先にカタログのタイプを選択</v>
      </c>
      <c r="AB455" s="104"/>
      <c r="AC455" s="104"/>
      <c r="AD455" s="104"/>
    </row>
    <row r="456" spans="1:30">
      <c r="A456" s="106"/>
      <c r="B456" s="68" t="str">
        <f t="shared" si="43"/>
        <v>選択</v>
      </c>
      <c r="C456" s="68">
        <f t="shared" si="44"/>
        <v>0</v>
      </c>
      <c r="D456" s="68">
        <f t="shared" si="44"/>
        <v>0</v>
      </c>
      <c r="E456" s="143">
        <f t="shared" si="42"/>
        <v>456</v>
      </c>
      <c r="F456" s="68"/>
      <c r="G456" s="68" t="str">
        <f t="shared" si="45"/>
        <v>←先にカタログのタイプを選択</v>
      </c>
      <c r="AB456" s="104"/>
      <c r="AC456" s="104"/>
      <c r="AD456" s="104"/>
    </row>
    <row r="457" spans="1:30">
      <c r="A457" s="106"/>
      <c r="B457" s="68" t="str">
        <f t="shared" si="43"/>
        <v>選択</v>
      </c>
      <c r="C457" s="68">
        <f t="shared" si="44"/>
        <v>0</v>
      </c>
      <c r="D457" s="68">
        <f t="shared" si="44"/>
        <v>0</v>
      </c>
      <c r="E457" s="143">
        <f t="shared" si="42"/>
        <v>457</v>
      </c>
      <c r="F457" s="68"/>
      <c r="G457" s="68" t="str">
        <f t="shared" si="45"/>
        <v>←先にカタログのタイプを選択</v>
      </c>
      <c r="AB457" s="104"/>
      <c r="AC457" s="104"/>
      <c r="AD457" s="104"/>
    </row>
    <row r="458" spans="1:30">
      <c r="A458" s="106"/>
      <c r="B458" s="68" t="str">
        <f t="shared" si="43"/>
        <v>選択</v>
      </c>
      <c r="C458" s="68">
        <f t="shared" si="44"/>
        <v>0</v>
      </c>
      <c r="D458" s="68">
        <f t="shared" si="44"/>
        <v>0</v>
      </c>
      <c r="E458" s="143">
        <f t="shared" si="42"/>
        <v>458</v>
      </c>
      <c r="F458" s="68"/>
      <c r="G458" s="68" t="str">
        <f t="shared" si="45"/>
        <v>←先にカタログのタイプを選択</v>
      </c>
      <c r="AB458" s="104"/>
      <c r="AC458" s="104"/>
      <c r="AD458" s="104"/>
    </row>
    <row r="459" spans="1:30">
      <c r="A459" s="144"/>
      <c r="B459" s="10"/>
      <c r="C459" s="10"/>
      <c r="D459" s="10"/>
      <c r="E459" s="145">
        <f t="shared" si="42"/>
        <v>459</v>
      </c>
      <c r="F459" s="10"/>
      <c r="G459" s="10"/>
      <c r="AB459" s="104"/>
      <c r="AC459" s="104"/>
      <c r="AD459" s="104"/>
    </row>
    <row r="460" spans="1:30">
      <c r="A460" s="144"/>
      <c r="B460" s="10"/>
      <c r="C460" s="10"/>
      <c r="D460" s="10"/>
      <c r="E460" s="145">
        <f t="shared" si="42"/>
        <v>460</v>
      </c>
      <c r="F460" s="10"/>
      <c r="G460" s="10"/>
      <c r="AB460" s="104"/>
      <c r="AC460" s="104"/>
      <c r="AD460" s="104"/>
    </row>
    <row r="461" spans="1:30">
      <c r="A461" s="106">
        <v>11</v>
      </c>
      <c r="B461" s="68" t="str">
        <f>IF(
$F$461=2,CHOOSE(
$B$111,"選択",D2,G2,J2,M2,P2,S2,V2,Y2,AB2,AE2,AH2,AK2,AN2,AQ2,AT2,AW2,AZ2,BC2,BF2,BI2,BL2,BO2,BR2,BU2,BX2,CA2,CD2),IF(
$F$461=3,CHOOSE(
$B$111,"選択",CM2,CP2,CS2,CV2,CY2,DB2,DE2,DH2,DK2,DN2,DQ2,DT2,DW2,DZ2,EC2,EF2,EI2,EL2,EO2,ER2,EU2,EX2,FA2,FD2,FG2,FJ2,FM2),IF(
$F$461=4,CHOOSE(
$B$111,"選択",FT2,FW2,FZ2,GC2,GF2,GI2,GL2,GO2,GR2,GU2,GX2,HA2,HD2,HG2,HJ2,HM2,HP2,HS2,HV2,HY2,IB2,IE2,IH2,IK2,IN2,IQ2,IT2),IF(
$F$461=5,CHOOSE(
$B$111,"選択",D2002,G2002,J2002,M2002,P2002,S2002,V2002,Y2002,AB2002,AE2002,AH2002,AK2002,AN2002,AQ2002,AT2002,AW2002,AZ2002,BC2002,BF2002,BI2002,BL2002,BO2002,BR2002,BU2002,BX2002,CA2002,CD2002),CHOOSE(
$B$111,"選択",CM2002,CP2002,CS2002,CV2002,CY2002,DB2002,DE2002,DH2002,DK2002,DN2002,DQ2002,DT2002,DW2002,DZ2002,EC2002,EF2002,EI2002,EL2002,EO2002,ER2002,EU2002,EX2002,FA2002,FD2002,FG2002,FJ2002,FM2002)))))</f>
        <v>選択</v>
      </c>
      <c r="C461" s="68">
        <f>IF(
$F$461=2,CHOOSE(
$B$111,0,E2,H2,K2,N2,Q2,T2,W2,Z2,AC2,AF2,AI2,AL2,AO2,AR2,AU2,AX2,BA2,BD2,BG2,BJ2,BM2,BP2,BS2,BV2,BY2,CB2,CE2),IF(
$F$461=3,CHOOSE(
$B$111,0,CN2,CQ2,CT2,CW2,CZ2,DC2,DF2,DI2,DL2,DO2,DR2,DU2,DX2,EA2,ED2,EG2,EJ2,EM2,EP2,ES2,EV2,EY2,FB2,FE2,FH2,FK2,FN2),IF(
$F$461=4,CHOOSE(
$B$111,0,FU2,FX2,GA2,GD2,GG2,GJ2,GM2,GP2,GS2,GV2,GY2,HB2,HE2,HH2,HK2,HN2,HQ2,HT2,HW2,HZ2,IC2,IF2,II2,IL2,IO2,IR2,IU2),IF(
$F$461=5,CHOOSE(
$B$111,0,E2002,H2002,K2002,N2002,Q2002,T2002,W2002,Z2002,AC2002,AF2002,AI2002,AL2002,AO2002,AR2002,AU2002,AX2002,BA2002,BD2002,BG2002,BJ2002,BM2002,BP2002,BS2002,BV2002,BY2002,CB2002,CE2002),CHOOSE(
$B$111,0,CN2002,CQ2002,CT2002,CW2002,CZ2002,DC2002,DF2002,DI2002,DL2002,DO2002,DR2002,DU2002,DX2002,EA2002,ED2002,EG2002,EJ2002,EM2002,EP2002,ES2002,EV2002,EY2002,FB2002,FE2002,FH2002,FK2002,FN2002)))))</f>
        <v>0</v>
      </c>
      <c r="D461" s="68">
        <f>IF(
$F$461=2,CHOOSE(
$B$111,0,F2,I2,L2,O2,R2,U2,X2,AA2,AD2,AG2,AJ2,AM2,AP2,AS2,AV2,AY2,BB2,BE2,BH2,BK2,BN2,BQ2,BT2,BW2,BZ2,CC2,CF2),IF(
$F$461=3,CHOOSE(
$B$111,0,CO2,CR2,CU2,CX2,DA2,DD2,DG2,DJ2,DM2,DP2,DS2,DV2,DY2,EB2,EE2,EH2,EK2,EN2,EQ2,ET2,EW2,EZ2,FC2,FF2,FI2,FL2,FO2),IF(
$F$461=4,CHOOSE(
$B$111,0,FV2,FY2,GB2,GE2,GH2,GK2,GN2,GQ2,GT2,GW2,GZ2,HC2,HF2,HI2,HL2,HO2,HR2,HU2,HX2,IA2,ID2,IG2,IJ2,IM2,IP2,IS2,IV2),IF(
$F$461=5,CHOOSE(
$B$111,0,F2002,I2002,L2002,O2002,R2002,U2002,X2002,AA2002,AD2002,AG2002,AJ2002,AM2002,AP2002,AS2002,AV2002,AY2002,BB2002,BE2002,BH2002,BK2002,BN2002,BQ2002,BT2002,BW2002,BZ2002,CC2002,CF2002),CHOOSE(
$B$111,0,CO2002,CR2002,CU2002,CX2002,DA2002,DD2002,DG2002,DJ2002,DM2002,DP2002,DS2002,DV2002,DY2002,EB2002,EE2002,EH2002,EK2002,EN2002,EQ2002,ET2002,EW2002,EZ2002,FC2002,FF2002,FI2002,FL2002,FO2002)))))</f>
        <v>0</v>
      </c>
      <c r="E461" s="143">
        <f t="shared" si="42"/>
        <v>461</v>
      </c>
      <c r="F461" s="68">
        <v>1</v>
      </c>
      <c r="G461" s="68" t="str">
        <f>CHOOSE($F$461,"←先にカタログのタイプを選択",C2,CL2,FS2,C2002,CL2002)</f>
        <v>←先にカタログのタイプを選択</v>
      </c>
      <c r="AB461" s="104"/>
      <c r="AC461" s="104"/>
      <c r="AD461" s="104"/>
    </row>
    <row r="462" spans="1:30">
      <c r="A462" s="106"/>
      <c r="B462" s="68" t="str">
        <f t="shared" ref="B462:B488" si="46">IF(
$F$461=2,CHOOSE(
$B$111,"選択",D3,G3,J3,M3,P3,S3,V3,Y3,AB3,AE3,AH3,AK3,AN3,AQ3,AT3,AW3,AZ3,BC3,BF3,BI3,BL3,BO3,BR3,BU3,BX3,CA3,CD3),IF(
$F$461=3,CHOOSE(
$B$111,"選択",CM3,CP3,CS3,CV3,CY3,DB3,DE3,DH3,DK3,DN3,DQ3,DT3,DW3,DZ3,EC3,EF3,EI3,EL3,EO3,ER3,EU3,EX3,FA3,FD3,FG3,FJ3,FM3),IF(
$F$461=4,CHOOSE(
$B$111,"選択",FT3,FW3,FZ3,GC3,GF3,GI3,GL3,GO3,GR3,GU3,GX3,HA3,HD3,HG3,HJ3,HM3,HP3,HS3,HV3,HY3,IB3,IE3,IH3,IK3,IN3,IQ3,IT3),IF(
$F$461=5,CHOOSE(
$B$111,"選択",D2003,G2003,J2003,M2003,P2003,S2003,V2003,Y2003,AB2003,AE2003,AH2003,AK2003,AN2003,AQ2003,AT2003,AW2003,AZ2003,BC2003,BF2003,BI2003,BL2003,BO2003,BR2003,BU2003,BX2003,CA2003,CD2003),CHOOSE(
$B$111,"選択",CM2003,CP2003,CS2003,CV2003,CY2003,DB2003,DE2003,DH2003,DK2003,DN2003,DQ2003,DT2003,DW2003,DZ2003,EC2003,EF2003,EI2003,EL2003,EO2003,ER2003,EU2003,EX2003,FA2003,FD2003,FG2003,FJ2003,FM2003)))))</f>
        <v>選択</v>
      </c>
      <c r="C462" s="68">
        <f t="shared" ref="C462:D488" si="47">IF(
$F$461=2,CHOOSE(
$B$111,0,E3,H3,K3,N3,Q3,T3,W3,Z3,AC3,AF3,AI3,AL3,AO3,AR3,AU3,AX3,BA3,BD3,BG3,BJ3,BM3,BP3,BS3,BV3,BY3,CB3,CE3),IF(
$F$461=3,CHOOSE(
$B$111,0,CN3,CQ3,CT3,CW3,CZ3,DC3,DF3,DI3,DL3,DO3,DR3,DU3,DX3,EA3,ED3,EG3,EJ3,EM3,EP3,ES3,EV3,EY3,FB3,FE3,FH3,FK3,FN3),IF(
$F$461=4,CHOOSE(
$B$111,0,FU3,FX3,GA3,GD3,GG3,GJ3,GM3,GP3,GS3,GV3,GY3,HB3,HE3,HH3,HK3,HN3,HQ3,HT3,HW3,HZ3,IC3,IF3,II3,IL3,IO3,IR3,IU3),IF(
$F$461=5,CHOOSE(
$B$111,0,E2003,H2003,K2003,N2003,Q2003,T2003,W2003,Z2003,AC2003,AF2003,AI2003,AL2003,AO2003,AR2003,AU2003,AX2003,BA2003,BD2003,BG2003,BJ2003,BM2003,BP2003,BS2003,BV2003,BY2003,CB2003,CE2003),CHOOSE(
$B$111,0,CN2003,CQ2003,CT2003,CW2003,CZ2003,DC2003,DF2003,DI2003,DL2003,DO2003,DR2003,DU2003,DX2003,EA2003,ED2003,EG2003,EJ2003,EM2003,EP2003,ES2003,EV2003,EY2003,FB2003,FE2003,FH2003,FK2003,FN2003)))))</f>
        <v>0</v>
      </c>
      <c r="D462" s="68">
        <f t="shared" si="47"/>
        <v>0</v>
      </c>
      <c r="E462" s="143">
        <f t="shared" si="42"/>
        <v>462</v>
      </c>
      <c r="F462" s="68"/>
      <c r="G462" s="68" t="str">
        <f t="shared" ref="G462:G488" si="48">CHOOSE($F$461,"←先にカタログのタイプを選択",C3,CL3,FS3,C2003,CL2003)</f>
        <v>←先にカタログのタイプを選択</v>
      </c>
      <c r="AB462" s="104"/>
      <c r="AC462" s="104"/>
      <c r="AD462" s="104"/>
    </row>
    <row r="463" spans="1:30">
      <c r="A463" s="106"/>
      <c r="B463" s="68" t="str">
        <f t="shared" si="46"/>
        <v>選択</v>
      </c>
      <c r="C463" s="68">
        <f t="shared" si="47"/>
        <v>0</v>
      </c>
      <c r="D463" s="68">
        <f t="shared" si="47"/>
        <v>0</v>
      </c>
      <c r="E463" s="143">
        <f t="shared" si="42"/>
        <v>463</v>
      </c>
      <c r="F463" s="68"/>
      <c r="G463" s="68" t="str">
        <f t="shared" si="48"/>
        <v>←先にカタログのタイプを選択</v>
      </c>
      <c r="AB463" s="104"/>
      <c r="AC463" s="104"/>
      <c r="AD463" s="104"/>
    </row>
    <row r="464" spans="1:30">
      <c r="A464" s="106"/>
      <c r="B464" s="68" t="str">
        <f t="shared" si="46"/>
        <v>選択</v>
      </c>
      <c r="C464" s="68">
        <f t="shared" si="47"/>
        <v>0</v>
      </c>
      <c r="D464" s="68">
        <f t="shared" si="47"/>
        <v>0</v>
      </c>
      <c r="E464" s="143">
        <f t="shared" si="42"/>
        <v>464</v>
      </c>
      <c r="F464" s="68"/>
      <c r="G464" s="68" t="str">
        <f t="shared" si="48"/>
        <v>←先にカタログのタイプを選択</v>
      </c>
      <c r="AB464" s="104"/>
      <c r="AC464" s="104"/>
      <c r="AD464" s="104"/>
    </row>
    <row r="465" spans="1:30">
      <c r="A465" s="106"/>
      <c r="B465" s="68" t="str">
        <f t="shared" si="46"/>
        <v>選択</v>
      </c>
      <c r="C465" s="68">
        <f t="shared" si="47"/>
        <v>0</v>
      </c>
      <c r="D465" s="68">
        <f t="shared" si="47"/>
        <v>0</v>
      </c>
      <c r="E465" s="143">
        <f t="shared" si="42"/>
        <v>465</v>
      </c>
      <c r="F465" s="68"/>
      <c r="G465" s="68" t="str">
        <f t="shared" si="48"/>
        <v>←先にカタログのタイプを選択</v>
      </c>
      <c r="AB465" s="104"/>
      <c r="AC465" s="104"/>
      <c r="AD465" s="104"/>
    </row>
    <row r="466" spans="1:30">
      <c r="A466" s="106"/>
      <c r="B466" s="68" t="str">
        <f t="shared" si="46"/>
        <v>選択</v>
      </c>
      <c r="C466" s="68">
        <f t="shared" si="47"/>
        <v>0</v>
      </c>
      <c r="D466" s="68">
        <f t="shared" si="47"/>
        <v>0</v>
      </c>
      <c r="E466" s="143">
        <f t="shared" si="42"/>
        <v>466</v>
      </c>
      <c r="F466" s="68"/>
      <c r="G466" s="68" t="str">
        <f t="shared" si="48"/>
        <v>←先にカタログのタイプを選択</v>
      </c>
      <c r="AB466" s="104"/>
      <c r="AC466" s="104"/>
      <c r="AD466" s="104"/>
    </row>
    <row r="467" spans="1:30">
      <c r="A467" s="106"/>
      <c r="B467" s="68" t="str">
        <f t="shared" si="46"/>
        <v>選択</v>
      </c>
      <c r="C467" s="68">
        <f t="shared" si="47"/>
        <v>0</v>
      </c>
      <c r="D467" s="68">
        <f t="shared" si="47"/>
        <v>0</v>
      </c>
      <c r="E467" s="143">
        <f t="shared" si="42"/>
        <v>467</v>
      </c>
      <c r="F467" s="68"/>
      <c r="G467" s="68" t="str">
        <f t="shared" si="48"/>
        <v>←先にカタログのタイプを選択</v>
      </c>
      <c r="AB467" s="104"/>
      <c r="AC467" s="104"/>
      <c r="AD467" s="104"/>
    </row>
    <row r="468" spans="1:30">
      <c r="A468" s="106"/>
      <c r="B468" s="68" t="str">
        <f t="shared" si="46"/>
        <v>選択</v>
      </c>
      <c r="C468" s="68">
        <f t="shared" si="47"/>
        <v>0</v>
      </c>
      <c r="D468" s="68">
        <f t="shared" si="47"/>
        <v>0</v>
      </c>
      <c r="E468" s="143">
        <f t="shared" si="42"/>
        <v>468</v>
      </c>
      <c r="F468" s="68"/>
      <c r="G468" s="68" t="str">
        <f t="shared" si="48"/>
        <v>←先にカタログのタイプを選択</v>
      </c>
      <c r="AB468" s="104"/>
      <c r="AC468" s="104"/>
      <c r="AD468" s="104"/>
    </row>
    <row r="469" spans="1:30">
      <c r="A469" s="106"/>
      <c r="B469" s="68" t="str">
        <f t="shared" si="46"/>
        <v>選択</v>
      </c>
      <c r="C469" s="68">
        <f t="shared" si="47"/>
        <v>0</v>
      </c>
      <c r="D469" s="68">
        <f t="shared" si="47"/>
        <v>0</v>
      </c>
      <c r="E469" s="143">
        <f t="shared" si="42"/>
        <v>469</v>
      </c>
      <c r="F469" s="68"/>
      <c r="G469" s="68" t="str">
        <f t="shared" si="48"/>
        <v>←先にカタログのタイプを選択</v>
      </c>
      <c r="AB469" s="104"/>
      <c r="AC469" s="104"/>
      <c r="AD469" s="104"/>
    </row>
    <row r="470" spans="1:30">
      <c r="A470" s="106"/>
      <c r="B470" s="68" t="str">
        <f t="shared" si="46"/>
        <v>選択</v>
      </c>
      <c r="C470" s="68">
        <f t="shared" si="47"/>
        <v>0</v>
      </c>
      <c r="D470" s="68">
        <f t="shared" si="47"/>
        <v>0</v>
      </c>
      <c r="E470" s="143">
        <f t="shared" si="42"/>
        <v>470</v>
      </c>
      <c r="F470" s="68"/>
      <c r="G470" s="68" t="str">
        <f t="shared" si="48"/>
        <v>←先にカタログのタイプを選択</v>
      </c>
      <c r="AB470" s="104"/>
      <c r="AC470" s="104"/>
      <c r="AD470" s="104"/>
    </row>
    <row r="471" spans="1:30">
      <c r="A471" s="106"/>
      <c r="B471" s="68" t="str">
        <f t="shared" si="46"/>
        <v>選択</v>
      </c>
      <c r="C471" s="68">
        <f t="shared" si="47"/>
        <v>0</v>
      </c>
      <c r="D471" s="68">
        <f t="shared" si="47"/>
        <v>0</v>
      </c>
      <c r="E471" s="143">
        <f t="shared" si="42"/>
        <v>471</v>
      </c>
      <c r="F471" s="68"/>
      <c r="G471" s="68" t="str">
        <f t="shared" si="48"/>
        <v>←先にカタログのタイプを選択</v>
      </c>
      <c r="AB471" s="104"/>
      <c r="AC471" s="104"/>
      <c r="AD471" s="104"/>
    </row>
    <row r="472" spans="1:30">
      <c r="A472" s="106"/>
      <c r="B472" s="68" t="str">
        <f t="shared" si="46"/>
        <v>選択</v>
      </c>
      <c r="C472" s="68">
        <f t="shared" si="47"/>
        <v>0</v>
      </c>
      <c r="D472" s="68">
        <f t="shared" si="47"/>
        <v>0</v>
      </c>
      <c r="E472" s="143">
        <f t="shared" si="42"/>
        <v>472</v>
      </c>
      <c r="F472" s="68"/>
      <c r="G472" s="68" t="str">
        <f t="shared" si="48"/>
        <v>←先にカタログのタイプを選択</v>
      </c>
      <c r="AB472" s="104"/>
      <c r="AC472" s="104"/>
      <c r="AD472" s="104"/>
    </row>
    <row r="473" spans="1:30">
      <c r="A473" s="106"/>
      <c r="B473" s="68" t="str">
        <f t="shared" si="46"/>
        <v>選択</v>
      </c>
      <c r="C473" s="68">
        <f t="shared" si="47"/>
        <v>0</v>
      </c>
      <c r="D473" s="68">
        <f t="shared" si="47"/>
        <v>0</v>
      </c>
      <c r="E473" s="143">
        <f t="shared" si="42"/>
        <v>473</v>
      </c>
      <c r="F473" s="68"/>
      <c r="G473" s="68" t="str">
        <f t="shared" si="48"/>
        <v>←先にカタログのタイプを選択</v>
      </c>
      <c r="AB473" s="104"/>
      <c r="AC473" s="104"/>
      <c r="AD473" s="104"/>
    </row>
    <row r="474" spans="1:30">
      <c r="A474" s="106"/>
      <c r="B474" s="68" t="str">
        <f t="shared" si="46"/>
        <v>選択</v>
      </c>
      <c r="C474" s="68">
        <f t="shared" si="47"/>
        <v>0</v>
      </c>
      <c r="D474" s="68">
        <f t="shared" si="47"/>
        <v>0</v>
      </c>
      <c r="E474" s="143">
        <f t="shared" si="42"/>
        <v>474</v>
      </c>
      <c r="F474" s="68"/>
      <c r="G474" s="68" t="str">
        <f t="shared" si="48"/>
        <v>←先にカタログのタイプを選択</v>
      </c>
      <c r="AB474" s="104"/>
      <c r="AC474" s="104"/>
      <c r="AD474" s="104"/>
    </row>
    <row r="475" spans="1:30">
      <c r="A475" s="106"/>
      <c r="B475" s="68" t="str">
        <f t="shared" si="46"/>
        <v>選択</v>
      </c>
      <c r="C475" s="68">
        <f t="shared" si="47"/>
        <v>0</v>
      </c>
      <c r="D475" s="68">
        <f t="shared" si="47"/>
        <v>0</v>
      </c>
      <c r="E475" s="143">
        <f t="shared" si="42"/>
        <v>475</v>
      </c>
      <c r="F475" s="68"/>
      <c r="G475" s="68" t="str">
        <f t="shared" si="48"/>
        <v>←先にカタログのタイプを選択</v>
      </c>
      <c r="AB475" s="104"/>
      <c r="AC475" s="104"/>
      <c r="AD475" s="104"/>
    </row>
    <row r="476" spans="1:30">
      <c r="A476" s="106"/>
      <c r="B476" s="68" t="str">
        <f t="shared" si="46"/>
        <v>選択</v>
      </c>
      <c r="C476" s="68">
        <f t="shared" si="47"/>
        <v>0</v>
      </c>
      <c r="D476" s="68">
        <f t="shared" si="47"/>
        <v>0</v>
      </c>
      <c r="E476" s="143">
        <f t="shared" si="42"/>
        <v>476</v>
      </c>
      <c r="F476" s="68"/>
      <c r="G476" s="68" t="str">
        <f t="shared" si="48"/>
        <v>←先にカタログのタイプを選択</v>
      </c>
      <c r="AB476" s="104"/>
      <c r="AC476" s="104"/>
      <c r="AD476" s="104"/>
    </row>
    <row r="477" spans="1:30">
      <c r="A477" s="106"/>
      <c r="B477" s="68" t="str">
        <f t="shared" si="46"/>
        <v>選択</v>
      </c>
      <c r="C477" s="68">
        <f t="shared" si="47"/>
        <v>0</v>
      </c>
      <c r="D477" s="68">
        <f t="shared" si="47"/>
        <v>0</v>
      </c>
      <c r="E477" s="143">
        <f t="shared" si="42"/>
        <v>477</v>
      </c>
      <c r="F477" s="68"/>
      <c r="G477" s="68" t="str">
        <f t="shared" si="48"/>
        <v>←先にカタログのタイプを選択</v>
      </c>
      <c r="AB477" s="104"/>
      <c r="AC477" s="104"/>
      <c r="AD477" s="104"/>
    </row>
    <row r="478" spans="1:30">
      <c r="A478" s="106"/>
      <c r="B478" s="68" t="str">
        <f t="shared" si="46"/>
        <v>選択</v>
      </c>
      <c r="C478" s="68">
        <f t="shared" si="47"/>
        <v>0</v>
      </c>
      <c r="D478" s="68">
        <f t="shared" si="47"/>
        <v>0</v>
      </c>
      <c r="E478" s="143">
        <f t="shared" si="42"/>
        <v>478</v>
      </c>
      <c r="F478" s="68"/>
      <c r="G478" s="68" t="str">
        <f t="shared" si="48"/>
        <v>←先にカタログのタイプを選択</v>
      </c>
      <c r="AB478" s="104"/>
      <c r="AC478" s="104"/>
      <c r="AD478" s="104"/>
    </row>
    <row r="479" spans="1:30">
      <c r="A479" s="106"/>
      <c r="B479" s="68" t="str">
        <f t="shared" si="46"/>
        <v>選択</v>
      </c>
      <c r="C479" s="68">
        <f t="shared" si="47"/>
        <v>0</v>
      </c>
      <c r="D479" s="68">
        <f t="shared" si="47"/>
        <v>0</v>
      </c>
      <c r="E479" s="143">
        <f t="shared" si="42"/>
        <v>479</v>
      </c>
      <c r="F479" s="68"/>
      <c r="G479" s="68" t="str">
        <f t="shared" si="48"/>
        <v>←先にカタログのタイプを選択</v>
      </c>
      <c r="AB479" s="104"/>
      <c r="AC479" s="104"/>
      <c r="AD479" s="104"/>
    </row>
    <row r="480" spans="1:30">
      <c r="A480" s="106"/>
      <c r="B480" s="68" t="str">
        <f t="shared" si="46"/>
        <v>選択</v>
      </c>
      <c r="C480" s="68">
        <f t="shared" si="47"/>
        <v>0</v>
      </c>
      <c r="D480" s="68">
        <f t="shared" si="47"/>
        <v>0</v>
      </c>
      <c r="E480" s="143">
        <f t="shared" si="42"/>
        <v>480</v>
      </c>
      <c r="F480" s="68"/>
      <c r="G480" s="68" t="str">
        <f t="shared" si="48"/>
        <v>←先にカタログのタイプを選択</v>
      </c>
      <c r="AB480" s="104"/>
      <c r="AC480" s="104"/>
      <c r="AD480" s="104"/>
    </row>
    <row r="481" spans="1:30">
      <c r="A481" s="106"/>
      <c r="B481" s="68" t="str">
        <f t="shared" si="46"/>
        <v>選択</v>
      </c>
      <c r="C481" s="68">
        <f t="shared" si="47"/>
        <v>0</v>
      </c>
      <c r="D481" s="68">
        <f t="shared" si="47"/>
        <v>0</v>
      </c>
      <c r="E481" s="143">
        <f t="shared" si="42"/>
        <v>481</v>
      </c>
      <c r="F481" s="68"/>
      <c r="G481" s="68" t="str">
        <f t="shared" si="48"/>
        <v>←先にカタログのタイプを選択</v>
      </c>
      <c r="AB481" s="104"/>
      <c r="AC481" s="104"/>
      <c r="AD481" s="104"/>
    </row>
    <row r="482" spans="1:30">
      <c r="A482" s="106"/>
      <c r="B482" s="68" t="str">
        <f t="shared" si="46"/>
        <v>選択</v>
      </c>
      <c r="C482" s="68">
        <f t="shared" si="47"/>
        <v>0</v>
      </c>
      <c r="D482" s="68">
        <f t="shared" si="47"/>
        <v>0</v>
      </c>
      <c r="E482" s="143">
        <f t="shared" si="42"/>
        <v>482</v>
      </c>
      <c r="F482" s="68"/>
      <c r="G482" s="68" t="str">
        <f t="shared" si="48"/>
        <v>←先にカタログのタイプを選択</v>
      </c>
      <c r="AB482" s="104"/>
      <c r="AC482" s="104"/>
      <c r="AD482" s="104"/>
    </row>
    <row r="483" spans="1:30">
      <c r="A483" s="106"/>
      <c r="B483" s="68" t="str">
        <f t="shared" si="46"/>
        <v>選択</v>
      </c>
      <c r="C483" s="68">
        <f t="shared" si="47"/>
        <v>0</v>
      </c>
      <c r="D483" s="68">
        <f t="shared" si="47"/>
        <v>0</v>
      </c>
      <c r="E483" s="143">
        <f t="shared" ref="E483:E546" si="49">E482+1</f>
        <v>483</v>
      </c>
      <c r="F483" s="68"/>
      <c r="G483" s="68" t="str">
        <f t="shared" si="48"/>
        <v>←先にカタログのタイプを選択</v>
      </c>
      <c r="AB483" s="104"/>
      <c r="AC483" s="104"/>
      <c r="AD483" s="104"/>
    </row>
    <row r="484" spans="1:30">
      <c r="A484" s="106"/>
      <c r="B484" s="68" t="str">
        <f t="shared" si="46"/>
        <v>選択</v>
      </c>
      <c r="C484" s="68">
        <f t="shared" si="47"/>
        <v>0</v>
      </c>
      <c r="D484" s="68">
        <f t="shared" si="47"/>
        <v>0</v>
      </c>
      <c r="E484" s="143">
        <f t="shared" si="49"/>
        <v>484</v>
      </c>
      <c r="F484" s="68"/>
      <c r="G484" s="68" t="str">
        <f t="shared" si="48"/>
        <v>←先にカタログのタイプを選択</v>
      </c>
      <c r="AB484" s="104"/>
      <c r="AC484" s="104"/>
      <c r="AD484" s="104"/>
    </row>
    <row r="485" spans="1:30">
      <c r="A485" s="106"/>
      <c r="B485" s="68" t="str">
        <f t="shared" si="46"/>
        <v>選択</v>
      </c>
      <c r="C485" s="68">
        <f t="shared" si="47"/>
        <v>0</v>
      </c>
      <c r="D485" s="68">
        <f t="shared" si="47"/>
        <v>0</v>
      </c>
      <c r="E485" s="143">
        <f t="shared" si="49"/>
        <v>485</v>
      </c>
      <c r="F485" s="68"/>
      <c r="G485" s="68" t="str">
        <f t="shared" si="48"/>
        <v>←先にカタログのタイプを選択</v>
      </c>
      <c r="AB485" s="104"/>
      <c r="AC485" s="104"/>
      <c r="AD485" s="104"/>
    </row>
    <row r="486" spans="1:30">
      <c r="A486" s="106"/>
      <c r="B486" s="68" t="str">
        <f t="shared" si="46"/>
        <v>選択</v>
      </c>
      <c r="C486" s="68">
        <f t="shared" si="47"/>
        <v>0</v>
      </c>
      <c r="D486" s="68">
        <f t="shared" si="47"/>
        <v>0</v>
      </c>
      <c r="E486" s="143">
        <f t="shared" si="49"/>
        <v>486</v>
      </c>
      <c r="F486" s="68"/>
      <c r="G486" s="68" t="str">
        <f t="shared" si="48"/>
        <v>←先にカタログのタイプを選択</v>
      </c>
      <c r="AB486" s="104"/>
      <c r="AC486" s="104"/>
      <c r="AD486" s="104"/>
    </row>
    <row r="487" spans="1:30">
      <c r="A487" s="106"/>
      <c r="B487" s="68" t="str">
        <f t="shared" si="46"/>
        <v>選択</v>
      </c>
      <c r="C487" s="68">
        <f t="shared" si="47"/>
        <v>0</v>
      </c>
      <c r="D487" s="68">
        <f t="shared" si="47"/>
        <v>0</v>
      </c>
      <c r="E487" s="143">
        <f t="shared" si="49"/>
        <v>487</v>
      </c>
      <c r="F487" s="68"/>
      <c r="G487" s="68" t="str">
        <f t="shared" si="48"/>
        <v>←先にカタログのタイプを選択</v>
      </c>
      <c r="AB487" s="104"/>
      <c r="AC487" s="104"/>
      <c r="AD487" s="104"/>
    </row>
    <row r="488" spans="1:30">
      <c r="A488" s="106"/>
      <c r="B488" s="68" t="str">
        <f t="shared" si="46"/>
        <v>選択</v>
      </c>
      <c r="C488" s="68">
        <f t="shared" si="47"/>
        <v>0</v>
      </c>
      <c r="D488" s="68">
        <f t="shared" si="47"/>
        <v>0</v>
      </c>
      <c r="E488" s="143">
        <f t="shared" si="49"/>
        <v>488</v>
      </c>
      <c r="F488" s="68"/>
      <c r="G488" s="68" t="str">
        <f t="shared" si="48"/>
        <v>←先にカタログのタイプを選択</v>
      </c>
      <c r="AB488" s="104"/>
      <c r="AC488" s="104"/>
      <c r="AD488" s="104"/>
    </row>
    <row r="489" spans="1:30">
      <c r="A489" s="144"/>
      <c r="B489" s="10"/>
      <c r="C489" s="10"/>
      <c r="D489" s="10"/>
      <c r="E489" s="145">
        <f t="shared" si="49"/>
        <v>489</v>
      </c>
      <c r="F489" s="10"/>
      <c r="G489" s="10"/>
      <c r="AB489" s="104"/>
      <c r="AC489" s="104"/>
      <c r="AD489" s="104"/>
    </row>
    <row r="490" spans="1:30">
      <c r="A490" s="144"/>
      <c r="B490" s="10"/>
      <c r="C490" s="10"/>
      <c r="D490" s="10"/>
      <c r="E490" s="145">
        <f t="shared" si="49"/>
        <v>490</v>
      </c>
      <c r="F490" s="10"/>
      <c r="G490" s="10"/>
      <c r="AB490" s="104"/>
      <c r="AC490" s="104"/>
      <c r="AD490" s="104"/>
    </row>
    <row r="491" spans="1:30">
      <c r="A491" s="106">
        <v>12</v>
      </c>
      <c r="B491" s="68" t="str">
        <f>IF(
$F$491=2,CHOOSE(
$B$112,"選択",D2,G2,J2,M2,P2,S2,V2,Y2,AB2,AE2,AH2,AK2,AN2,AQ2,AT2,AW2,AZ2,BC2,BF2,BI2,BL2,BO2,BR2,BU2,BX2,CA2,CD2),IF(
$F$491=3,CHOOSE(
$B$112,"選択",CM2,CP2,CS2,CV2,CY2,DB2,DE2,DH2,DK2,DN2,DQ2,DT2,DW2,DZ2,EC2,EF2,EI2,EL2,EO2,ER2,EU2,EX2,FA2,FD2,FG2,FJ2,FM2),IF(
$F$491=4,CHOOSE(
$B$112,"選択",FT2,FW2,FZ2,GC2,GF2,GI2,GL2,GO2,GR2,GU2,GX2,HA2,HD2,HG2,HJ2,HM2,HP2,HS2,HV2,HY2,IB2,IE2,IH2,IK2,IN2,IQ2,IT2),IF(
$F$491=5,CHOOSE(
$B$112,"選択",D2002,G2002,J2002,M2002,P2002,S2002,V2002,Y2002,AB2002,AE2002,AH2002,AK2002,AN2002,AQ2002,AT2002,AW2002,AZ2002,BC2002,BF2002,BI2002,BL2002,BO2002,BR2002,BU2002,BX2002,CA2002,CD2002),CHOOSE(
$B$112,"選択",CM2002,CP2002,CS2002,CV2002,CY2002,DB2002,DE2002,DH2002,DK2002,DN2002,DQ2002,DT2002,DW2002,DZ2002,EC2002,EF2002,EI2002,EL2002,EO2002,ER2002,EU2002,EX2002,FA2002,FD2002,FG2002,FJ2002,FM2002)))))</f>
        <v>選択</v>
      </c>
      <c r="C491" s="68">
        <f>IF(
$F$491=2,CHOOSE(
$B$112,0,E2,H2,K2,N2,Q2,T2,W2,Z2,AC2,AF2,AI2,AL2,AO2,AR2,AU2,AX2,BA2,BD2,BG2,BJ2,BM2,BP2,BS2,BV2,BY2,CB2,CE2),IF(
$F$491=3,CHOOSE(
$B$112,0,CN2,CQ2,CT2,CW2,CZ2,DC2,DF2,DI2,DL2,DO2,DR2,DU2,DX2,EA2,ED2,EG2,EJ2,EM2,EP2,ES2,EV2,EY2,FB2,FE2,FH2,FK2,FN2),IF(
$F$491=4,CHOOSE(
$B$112,0,FU2,FX2,GA2,GD2,GG2,GJ2,GM2,GP2,GS2,GV2,GY2,HB2,HE2,HH2,HK2,HN2,HQ2,HT2,HW2,HZ2,IC2,IF2,II2,IL2,IO2,IR2,IU2),IF(
$F$491=5,CHOOSE(
$B$112,0,E2002,H2002,K2002,N2002,Q2002,T2002,W2002,Z2002,AC2002,AF2002,AI2002,AL2002,AO2002,AR2002,AU2002,AX2002,BA2002,BD2002,BG2002,BJ2002,BM2002,BP2002,BS2002,BV2002,BY2002,CB2002,CE2002),CHOOSE(
$B$112,0,CN2002,CQ2002,CT2002,CW2002,CZ2002,DC2002,DF2002,DI2002,DL2002,DO2002,DR2002,DU2002,DX2002,EA2002,ED2002,EG2002,EJ2002,EM2002,EP2002,ES2002,EV2002,EY2002,FB2002,FE2002,FH2002,FK2002,FN2002)))))</f>
        <v>0</v>
      </c>
      <c r="D491" s="68">
        <f>IF(
$F$491=2,CHOOSE(
$B$112,0,F2,I2,L2,O2,R2,U2,X2,AA2,AD2,AG2,AJ2,AM2,AP2,AS2,AV2,AY2,BB2,BE2,BH2,BK2,BN2,BQ2,BT2,BW2,BZ2,CC2,CF2),IF(
$F$491=3,CHOOSE(
$B$112,0,CO2,CR2,CU2,CX2,DA2,DD2,DG2,DJ2,DM2,DP2,DS2,DV2,DY2,EB2,EE2,EH2,EK2,EN2,EQ2,ET2,EW2,EZ2,FC2,FF2,FI2,FL2,FO2),IF(
$F$491=4,CHOOSE(
$B$112,0,FV2,FY2,GB2,GE2,GH2,GK2,GN2,GQ2,GT2,GW2,GZ2,HC2,HF2,HI2,HL2,HO2,HR2,HU2,HX2,IA2,ID2,IG2,IJ2,IM2,IP2,IS2,IV2),IF(
$F$491=5,CHOOSE(
$B$112,0,F2002,I2002,L2002,O2002,R2002,U2002,X2002,AA2002,AD2002,AG2002,AJ2002,AM2002,AP2002,AS2002,AV2002,AY2002,BB2002,BE2002,BH2002,BK2002,BN2002,BQ2002,BT2002,BW2002,BZ2002,CC2002,CF2002),CHOOSE(
$B$112,0,CO2002,CR2002,CU2002,CX2002,DA2002,DD2002,DG2002,DJ2002,DM2002,DP2002,DS2002,DV2002,DY2002,EB2002,EE2002,EH2002,EK2002,EN2002,EQ2002,ET2002,EW2002,EZ2002,FC2002,FF2002,FI2002,FL2002,FO2002)))))</f>
        <v>0</v>
      </c>
      <c r="E491" s="143">
        <f t="shared" si="49"/>
        <v>491</v>
      </c>
      <c r="F491" s="68">
        <v>1</v>
      </c>
      <c r="G491" s="68" t="str">
        <f>CHOOSE($F$491,"←先にカタログのタイプを選択",C2,CL2,FS2,C2002,CL2002)</f>
        <v>←先にカタログのタイプを選択</v>
      </c>
      <c r="AB491" s="104"/>
      <c r="AC491" s="104"/>
      <c r="AD491" s="104"/>
    </row>
    <row r="492" spans="1:30">
      <c r="A492" s="106"/>
      <c r="B492" s="68" t="str">
        <f t="shared" ref="B492:B518" si="50">IF(
$F$491=2,CHOOSE(
$B$112,"選択",D3,G3,J3,M3,P3,S3,V3,Y3,AB3,AE3,AH3,AK3,AN3,AQ3,AT3,AW3,AZ3,BC3,BF3,BI3,BL3,BO3,BR3,BU3,BX3,CA3,CD3),IF(
$F$491=3,CHOOSE(
$B$112,"選択",CM3,CP3,CS3,CV3,CY3,DB3,DE3,DH3,DK3,DN3,DQ3,DT3,DW3,DZ3,EC3,EF3,EI3,EL3,EO3,ER3,EU3,EX3,FA3,FD3,FG3,FJ3,FM3),IF(
$F$491=4,CHOOSE(
$B$112,"選択",FT3,FW3,FZ3,GC3,GF3,GI3,GL3,GO3,GR3,GU3,GX3,HA3,HD3,HG3,HJ3,HM3,HP3,HS3,HV3,HY3,IB3,IE3,IH3,IK3,IN3,IQ3,IT3),IF(
$F$491=5,CHOOSE(
$B$112,"選択",D2003,G2003,J2003,M2003,P2003,S2003,V2003,Y2003,AB2003,AE2003,AH2003,AK2003,AN2003,AQ2003,AT2003,AW2003,AZ2003,BC2003,BF2003,BI2003,BL2003,BO2003,BR2003,BU2003,BX2003,CA2003,CD2003),CHOOSE(
$B$112,"選択",CM2003,CP2003,CS2003,CV2003,CY2003,DB2003,DE2003,DH2003,DK2003,DN2003,DQ2003,DT2003,DW2003,DZ2003,EC2003,EF2003,EI2003,EL2003,EO2003,ER2003,EU2003,EX2003,FA2003,FD2003,FG2003,FJ2003,FM2003)))))</f>
        <v>選択</v>
      </c>
      <c r="C492" s="68">
        <f t="shared" ref="C492:D518" si="51">IF(
$F$491=2,CHOOSE(
$B$112,0,E3,H3,K3,N3,Q3,T3,W3,Z3,AC3,AF3,AI3,AL3,AO3,AR3,AU3,AX3,BA3,BD3,BG3,BJ3,BM3,BP3,BS3,BV3,BY3,CB3,CE3),IF(
$F$491=3,CHOOSE(
$B$112,0,CN3,CQ3,CT3,CW3,CZ3,DC3,DF3,DI3,DL3,DO3,DR3,DU3,DX3,EA3,ED3,EG3,EJ3,EM3,EP3,ES3,EV3,EY3,FB3,FE3,FH3,FK3,FN3),IF(
$F$491=4,CHOOSE(
$B$112,0,FU3,FX3,GA3,GD3,GG3,GJ3,GM3,GP3,GS3,GV3,GY3,HB3,HE3,HH3,HK3,HN3,HQ3,HT3,HW3,HZ3,IC3,IF3,II3,IL3,IO3,IR3,IU3),IF(
$F$491=5,CHOOSE(
$B$112,0,E2003,H2003,K2003,N2003,Q2003,T2003,W2003,Z2003,AC2003,AF2003,AI2003,AL2003,AO2003,AR2003,AU2003,AX2003,BA2003,BD2003,BG2003,BJ2003,BM2003,BP2003,BS2003,BV2003,BY2003,CB2003,CE2003),CHOOSE(
$B$112,0,CN2003,CQ2003,CT2003,CW2003,CZ2003,DC2003,DF2003,DI2003,DL2003,DO2003,DR2003,DU2003,DX2003,EA2003,ED2003,EG2003,EJ2003,EM2003,EP2003,ES2003,EV2003,EY2003,FB2003,FE2003,FH2003,FK2003,FN2003)))))</f>
        <v>0</v>
      </c>
      <c r="D492" s="68">
        <f t="shared" si="51"/>
        <v>0</v>
      </c>
      <c r="E492" s="143">
        <f t="shared" si="49"/>
        <v>492</v>
      </c>
      <c r="F492" s="68"/>
      <c r="G492" s="68" t="str">
        <f t="shared" ref="G492:G518" si="52">CHOOSE($F$491,"←先にカタログのタイプを選択",C3,CL3,FS3,C2003,CL2003)</f>
        <v>←先にカタログのタイプを選択</v>
      </c>
      <c r="AB492" s="104"/>
      <c r="AC492" s="104"/>
      <c r="AD492" s="104"/>
    </row>
    <row r="493" spans="1:30">
      <c r="A493" s="106"/>
      <c r="B493" s="68" t="str">
        <f t="shared" si="50"/>
        <v>選択</v>
      </c>
      <c r="C493" s="68">
        <f t="shared" si="51"/>
        <v>0</v>
      </c>
      <c r="D493" s="68">
        <f t="shared" si="51"/>
        <v>0</v>
      </c>
      <c r="E493" s="143">
        <f t="shared" si="49"/>
        <v>493</v>
      </c>
      <c r="F493" s="68"/>
      <c r="G493" s="68" t="str">
        <f t="shared" si="52"/>
        <v>←先にカタログのタイプを選択</v>
      </c>
      <c r="AB493" s="104"/>
      <c r="AC493" s="104"/>
      <c r="AD493" s="104"/>
    </row>
    <row r="494" spans="1:30">
      <c r="A494" s="106"/>
      <c r="B494" s="68" t="str">
        <f t="shared" si="50"/>
        <v>選択</v>
      </c>
      <c r="C494" s="68">
        <f t="shared" si="51"/>
        <v>0</v>
      </c>
      <c r="D494" s="68">
        <f t="shared" si="51"/>
        <v>0</v>
      </c>
      <c r="E494" s="143">
        <f t="shared" si="49"/>
        <v>494</v>
      </c>
      <c r="F494" s="68"/>
      <c r="G494" s="68" t="str">
        <f t="shared" si="52"/>
        <v>←先にカタログのタイプを選択</v>
      </c>
      <c r="AB494" s="104"/>
      <c r="AC494" s="104"/>
      <c r="AD494" s="104"/>
    </row>
    <row r="495" spans="1:30">
      <c r="A495" s="106"/>
      <c r="B495" s="68" t="str">
        <f t="shared" si="50"/>
        <v>選択</v>
      </c>
      <c r="C495" s="68">
        <f t="shared" si="51"/>
        <v>0</v>
      </c>
      <c r="D495" s="68">
        <f t="shared" si="51"/>
        <v>0</v>
      </c>
      <c r="E495" s="143">
        <f t="shared" si="49"/>
        <v>495</v>
      </c>
      <c r="F495" s="68"/>
      <c r="G495" s="68" t="str">
        <f t="shared" si="52"/>
        <v>←先にカタログのタイプを選択</v>
      </c>
      <c r="AB495" s="104"/>
      <c r="AC495" s="104"/>
      <c r="AD495" s="104"/>
    </row>
    <row r="496" spans="1:30">
      <c r="A496" s="106"/>
      <c r="B496" s="68" t="str">
        <f t="shared" si="50"/>
        <v>選択</v>
      </c>
      <c r="C496" s="68">
        <f t="shared" si="51"/>
        <v>0</v>
      </c>
      <c r="D496" s="68">
        <f t="shared" si="51"/>
        <v>0</v>
      </c>
      <c r="E496" s="143">
        <f t="shared" si="49"/>
        <v>496</v>
      </c>
      <c r="F496" s="68"/>
      <c r="G496" s="68" t="str">
        <f t="shared" si="52"/>
        <v>←先にカタログのタイプを選択</v>
      </c>
      <c r="AB496" s="104"/>
      <c r="AC496" s="104"/>
      <c r="AD496" s="104"/>
    </row>
    <row r="497" spans="1:30">
      <c r="A497" s="106"/>
      <c r="B497" s="68" t="str">
        <f t="shared" si="50"/>
        <v>選択</v>
      </c>
      <c r="C497" s="68">
        <f t="shared" si="51"/>
        <v>0</v>
      </c>
      <c r="D497" s="68">
        <f t="shared" si="51"/>
        <v>0</v>
      </c>
      <c r="E497" s="143">
        <f t="shared" si="49"/>
        <v>497</v>
      </c>
      <c r="F497" s="68"/>
      <c r="G497" s="68" t="str">
        <f t="shared" si="52"/>
        <v>←先にカタログのタイプを選択</v>
      </c>
      <c r="AB497" s="104"/>
      <c r="AC497" s="104"/>
      <c r="AD497" s="104"/>
    </row>
    <row r="498" spans="1:30">
      <c r="A498" s="106"/>
      <c r="B498" s="68" t="str">
        <f t="shared" si="50"/>
        <v>選択</v>
      </c>
      <c r="C498" s="68">
        <f t="shared" si="51"/>
        <v>0</v>
      </c>
      <c r="D498" s="68">
        <f t="shared" si="51"/>
        <v>0</v>
      </c>
      <c r="E498" s="143">
        <f t="shared" si="49"/>
        <v>498</v>
      </c>
      <c r="F498" s="68"/>
      <c r="G498" s="68" t="str">
        <f t="shared" si="52"/>
        <v>←先にカタログのタイプを選択</v>
      </c>
      <c r="AB498" s="104"/>
      <c r="AC498" s="104"/>
      <c r="AD498" s="104"/>
    </row>
    <row r="499" spans="1:30">
      <c r="A499" s="106"/>
      <c r="B499" s="68" t="str">
        <f t="shared" si="50"/>
        <v>選択</v>
      </c>
      <c r="C499" s="68">
        <f t="shared" si="51"/>
        <v>0</v>
      </c>
      <c r="D499" s="68">
        <f t="shared" si="51"/>
        <v>0</v>
      </c>
      <c r="E499" s="143">
        <f t="shared" si="49"/>
        <v>499</v>
      </c>
      <c r="F499" s="68"/>
      <c r="G499" s="68" t="str">
        <f t="shared" si="52"/>
        <v>←先にカタログのタイプを選択</v>
      </c>
      <c r="AB499" s="104"/>
      <c r="AC499" s="104"/>
      <c r="AD499" s="104"/>
    </row>
    <row r="500" spans="1:30">
      <c r="A500" s="106"/>
      <c r="B500" s="68" t="str">
        <f t="shared" si="50"/>
        <v>選択</v>
      </c>
      <c r="C500" s="68">
        <f t="shared" si="51"/>
        <v>0</v>
      </c>
      <c r="D500" s="68">
        <f t="shared" si="51"/>
        <v>0</v>
      </c>
      <c r="E500" s="143">
        <f t="shared" si="49"/>
        <v>500</v>
      </c>
      <c r="F500" s="68"/>
      <c r="G500" s="68" t="str">
        <f t="shared" si="52"/>
        <v>←先にカタログのタイプを選択</v>
      </c>
      <c r="AB500" s="104"/>
      <c r="AC500" s="104"/>
      <c r="AD500" s="104"/>
    </row>
    <row r="501" spans="1:30">
      <c r="A501" s="106"/>
      <c r="B501" s="68" t="str">
        <f t="shared" si="50"/>
        <v>選択</v>
      </c>
      <c r="C501" s="68">
        <f t="shared" si="51"/>
        <v>0</v>
      </c>
      <c r="D501" s="68">
        <f t="shared" si="51"/>
        <v>0</v>
      </c>
      <c r="E501" s="143">
        <f t="shared" si="49"/>
        <v>501</v>
      </c>
      <c r="F501" s="68"/>
      <c r="G501" s="68" t="str">
        <f t="shared" si="52"/>
        <v>←先にカタログのタイプを選択</v>
      </c>
      <c r="AB501" s="104"/>
      <c r="AC501" s="104"/>
      <c r="AD501" s="104"/>
    </row>
    <row r="502" spans="1:30">
      <c r="A502" s="106"/>
      <c r="B502" s="68" t="str">
        <f t="shared" si="50"/>
        <v>選択</v>
      </c>
      <c r="C502" s="68">
        <f t="shared" si="51"/>
        <v>0</v>
      </c>
      <c r="D502" s="68">
        <f t="shared" si="51"/>
        <v>0</v>
      </c>
      <c r="E502" s="143">
        <f t="shared" si="49"/>
        <v>502</v>
      </c>
      <c r="F502" s="68"/>
      <c r="G502" s="68" t="str">
        <f t="shared" si="52"/>
        <v>←先にカタログのタイプを選択</v>
      </c>
      <c r="AB502" s="104"/>
      <c r="AC502" s="104"/>
      <c r="AD502" s="104"/>
    </row>
    <row r="503" spans="1:30">
      <c r="A503" s="106"/>
      <c r="B503" s="68" t="str">
        <f t="shared" si="50"/>
        <v>選択</v>
      </c>
      <c r="C503" s="68">
        <f t="shared" si="51"/>
        <v>0</v>
      </c>
      <c r="D503" s="68">
        <f t="shared" si="51"/>
        <v>0</v>
      </c>
      <c r="E503" s="143">
        <f t="shared" si="49"/>
        <v>503</v>
      </c>
      <c r="F503" s="68"/>
      <c r="G503" s="68" t="str">
        <f t="shared" si="52"/>
        <v>←先にカタログのタイプを選択</v>
      </c>
      <c r="AB503" s="104"/>
      <c r="AC503" s="104"/>
      <c r="AD503" s="104"/>
    </row>
    <row r="504" spans="1:30">
      <c r="A504" s="106"/>
      <c r="B504" s="68" t="str">
        <f t="shared" si="50"/>
        <v>選択</v>
      </c>
      <c r="C504" s="68">
        <f t="shared" si="51"/>
        <v>0</v>
      </c>
      <c r="D504" s="68">
        <f t="shared" si="51"/>
        <v>0</v>
      </c>
      <c r="E504" s="143">
        <f t="shared" si="49"/>
        <v>504</v>
      </c>
      <c r="F504" s="68"/>
      <c r="G504" s="68" t="str">
        <f t="shared" si="52"/>
        <v>←先にカタログのタイプを選択</v>
      </c>
      <c r="AB504" s="104"/>
      <c r="AC504" s="104"/>
      <c r="AD504" s="104"/>
    </row>
    <row r="505" spans="1:30">
      <c r="A505" s="106"/>
      <c r="B505" s="68" t="str">
        <f t="shared" si="50"/>
        <v>選択</v>
      </c>
      <c r="C505" s="68">
        <f t="shared" si="51"/>
        <v>0</v>
      </c>
      <c r="D505" s="68">
        <f t="shared" si="51"/>
        <v>0</v>
      </c>
      <c r="E505" s="143">
        <f t="shared" si="49"/>
        <v>505</v>
      </c>
      <c r="F505" s="68"/>
      <c r="G505" s="68" t="str">
        <f t="shared" si="52"/>
        <v>←先にカタログのタイプを選択</v>
      </c>
      <c r="AB505" s="104"/>
      <c r="AC505" s="104"/>
      <c r="AD505" s="104"/>
    </row>
    <row r="506" spans="1:30">
      <c r="A506" s="106"/>
      <c r="B506" s="68" t="str">
        <f t="shared" si="50"/>
        <v>選択</v>
      </c>
      <c r="C506" s="68">
        <f t="shared" si="51"/>
        <v>0</v>
      </c>
      <c r="D506" s="68">
        <f t="shared" si="51"/>
        <v>0</v>
      </c>
      <c r="E506" s="143">
        <f t="shared" si="49"/>
        <v>506</v>
      </c>
      <c r="F506" s="68"/>
      <c r="G506" s="68" t="str">
        <f t="shared" si="52"/>
        <v>←先にカタログのタイプを選択</v>
      </c>
      <c r="AB506" s="104"/>
      <c r="AC506" s="104"/>
      <c r="AD506" s="104"/>
    </row>
    <row r="507" spans="1:30">
      <c r="A507" s="106"/>
      <c r="B507" s="68" t="str">
        <f t="shared" si="50"/>
        <v>選択</v>
      </c>
      <c r="C507" s="68">
        <f t="shared" si="51"/>
        <v>0</v>
      </c>
      <c r="D507" s="68">
        <f t="shared" si="51"/>
        <v>0</v>
      </c>
      <c r="E507" s="143">
        <f t="shared" si="49"/>
        <v>507</v>
      </c>
      <c r="F507" s="68"/>
      <c r="G507" s="68" t="str">
        <f t="shared" si="52"/>
        <v>←先にカタログのタイプを選択</v>
      </c>
      <c r="AB507" s="104"/>
      <c r="AC507" s="104"/>
      <c r="AD507" s="104"/>
    </row>
    <row r="508" spans="1:30">
      <c r="A508" s="106"/>
      <c r="B508" s="68" t="str">
        <f t="shared" si="50"/>
        <v>選択</v>
      </c>
      <c r="C508" s="68">
        <f t="shared" si="51"/>
        <v>0</v>
      </c>
      <c r="D508" s="68">
        <f t="shared" si="51"/>
        <v>0</v>
      </c>
      <c r="E508" s="143">
        <f t="shared" si="49"/>
        <v>508</v>
      </c>
      <c r="F508" s="68"/>
      <c r="G508" s="68" t="str">
        <f t="shared" si="52"/>
        <v>←先にカタログのタイプを選択</v>
      </c>
      <c r="AB508" s="104"/>
      <c r="AC508" s="104"/>
      <c r="AD508" s="104"/>
    </row>
    <row r="509" spans="1:30">
      <c r="A509" s="106"/>
      <c r="B509" s="68" t="str">
        <f t="shared" si="50"/>
        <v>選択</v>
      </c>
      <c r="C509" s="68">
        <f t="shared" si="51"/>
        <v>0</v>
      </c>
      <c r="D509" s="68">
        <f t="shared" si="51"/>
        <v>0</v>
      </c>
      <c r="E509" s="143">
        <f t="shared" si="49"/>
        <v>509</v>
      </c>
      <c r="F509" s="68"/>
      <c r="G509" s="68" t="str">
        <f t="shared" si="52"/>
        <v>←先にカタログのタイプを選択</v>
      </c>
      <c r="AB509" s="104"/>
      <c r="AC509" s="104"/>
      <c r="AD509" s="104"/>
    </row>
    <row r="510" spans="1:30">
      <c r="A510" s="106"/>
      <c r="B510" s="68" t="str">
        <f t="shared" si="50"/>
        <v>選択</v>
      </c>
      <c r="C510" s="68">
        <f t="shared" si="51"/>
        <v>0</v>
      </c>
      <c r="D510" s="68">
        <f t="shared" si="51"/>
        <v>0</v>
      </c>
      <c r="E510" s="143">
        <f t="shared" si="49"/>
        <v>510</v>
      </c>
      <c r="F510" s="68"/>
      <c r="G510" s="68" t="str">
        <f t="shared" si="52"/>
        <v>←先にカタログのタイプを選択</v>
      </c>
      <c r="AB510" s="104"/>
      <c r="AC510" s="104"/>
      <c r="AD510" s="104"/>
    </row>
    <row r="511" spans="1:30">
      <c r="A511" s="106"/>
      <c r="B511" s="68" t="str">
        <f t="shared" si="50"/>
        <v>選択</v>
      </c>
      <c r="C511" s="68">
        <f t="shared" si="51"/>
        <v>0</v>
      </c>
      <c r="D511" s="68">
        <f t="shared" si="51"/>
        <v>0</v>
      </c>
      <c r="E511" s="143">
        <f t="shared" si="49"/>
        <v>511</v>
      </c>
      <c r="F511" s="68"/>
      <c r="G511" s="68" t="str">
        <f t="shared" si="52"/>
        <v>←先にカタログのタイプを選択</v>
      </c>
      <c r="AB511" s="104"/>
      <c r="AC511" s="104"/>
      <c r="AD511" s="104"/>
    </row>
    <row r="512" spans="1:30">
      <c r="A512" s="106"/>
      <c r="B512" s="68" t="str">
        <f t="shared" si="50"/>
        <v>選択</v>
      </c>
      <c r="C512" s="68">
        <f t="shared" si="51"/>
        <v>0</v>
      </c>
      <c r="D512" s="68">
        <f t="shared" si="51"/>
        <v>0</v>
      </c>
      <c r="E512" s="143">
        <f t="shared" si="49"/>
        <v>512</v>
      </c>
      <c r="F512" s="68"/>
      <c r="G512" s="68" t="str">
        <f t="shared" si="52"/>
        <v>←先にカタログのタイプを選択</v>
      </c>
      <c r="AB512" s="104"/>
      <c r="AC512" s="104"/>
      <c r="AD512" s="104"/>
    </row>
    <row r="513" spans="1:30">
      <c r="A513" s="106"/>
      <c r="B513" s="68" t="str">
        <f t="shared" si="50"/>
        <v>選択</v>
      </c>
      <c r="C513" s="68">
        <f t="shared" si="51"/>
        <v>0</v>
      </c>
      <c r="D513" s="68">
        <f t="shared" si="51"/>
        <v>0</v>
      </c>
      <c r="E513" s="143">
        <f t="shared" si="49"/>
        <v>513</v>
      </c>
      <c r="F513" s="68"/>
      <c r="G513" s="68" t="str">
        <f t="shared" si="52"/>
        <v>←先にカタログのタイプを選択</v>
      </c>
      <c r="AB513" s="104"/>
      <c r="AC513" s="104"/>
      <c r="AD513" s="104"/>
    </row>
    <row r="514" spans="1:30">
      <c r="A514" s="106"/>
      <c r="B514" s="68" t="str">
        <f t="shared" si="50"/>
        <v>選択</v>
      </c>
      <c r="C514" s="68">
        <f t="shared" si="51"/>
        <v>0</v>
      </c>
      <c r="D514" s="68">
        <f t="shared" si="51"/>
        <v>0</v>
      </c>
      <c r="E514" s="143">
        <f t="shared" si="49"/>
        <v>514</v>
      </c>
      <c r="F514" s="68"/>
      <c r="G514" s="68" t="str">
        <f t="shared" si="52"/>
        <v>←先にカタログのタイプを選択</v>
      </c>
      <c r="AB514" s="104"/>
      <c r="AC514" s="104"/>
      <c r="AD514" s="104"/>
    </row>
    <row r="515" spans="1:30">
      <c r="A515" s="106"/>
      <c r="B515" s="68" t="str">
        <f t="shared" si="50"/>
        <v>選択</v>
      </c>
      <c r="C515" s="68">
        <f t="shared" si="51"/>
        <v>0</v>
      </c>
      <c r="D515" s="68">
        <f t="shared" si="51"/>
        <v>0</v>
      </c>
      <c r="E515" s="143">
        <f t="shared" si="49"/>
        <v>515</v>
      </c>
      <c r="F515" s="68"/>
      <c r="G515" s="68" t="str">
        <f t="shared" si="52"/>
        <v>←先にカタログのタイプを選択</v>
      </c>
      <c r="AB515" s="104"/>
      <c r="AC515" s="104"/>
      <c r="AD515" s="104"/>
    </row>
    <row r="516" spans="1:30">
      <c r="A516" s="106"/>
      <c r="B516" s="68" t="str">
        <f t="shared" si="50"/>
        <v>選択</v>
      </c>
      <c r="C516" s="68">
        <f t="shared" si="51"/>
        <v>0</v>
      </c>
      <c r="D516" s="68">
        <f t="shared" si="51"/>
        <v>0</v>
      </c>
      <c r="E516" s="143">
        <f t="shared" si="49"/>
        <v>516</v>
      </c>
      <c r="F516" s="68"/>
      <c r="G516" s="68" t="str">
        <f t="shared" si="52"/>
        <v>←先にカタログのタイプを選択</v>
      </c>
      <c r="AB516" s="104"/>
      <c r="AC516" s="104"/>
      <c r="AD516" s="104"/>
    </row>
    <row r="517" spans="1:30">
      <c r="A517" s="106"/>
      <c r="B517" s="68" t="str">
        <f t="shared" si="50"/>
        <v>選択</v>
      </c>
      <c r="C517" s="68">
        <f t="shared" si="51"/>
        <v>0</v>
      </c>
      <c r="D517" s="68">
        <f t="shared" si="51"/>
        <v>0</v>
      </c>
      <c r="E517" s="143">
        <f t="shared" si="49"/>
        <v>517</v>
      </c>
      <c r="F517" s="68"/>
      <c r="G517" s="68" t="str">
        <f t="shared" si="52"/>
        <v>←先にカタログのタイプを選択</v>
      </c>
      <c r="AB517" s="104"/>
      <c r="AC517" s="104"/>
      <c r="AD517" s="104"/>
    </row>
    <row r="518" spans="1:30">
      <c r="A518" s="106"/>
      <c r="B518" s="68" t="str">
        <f t="shared" si="50"/>
        <v>選択</v>
      </c>
      <c r="C518" s="68">
        <f t="shared" si="51"/>
        <v>0</v>
      </c>
      <c r="D518" s="68">
        <f t="shared" si="51"/>
        <v>0</v>
      </c>
      <c r="E518" s="143">
        <f t="shared" si="49"/>
        <v>518</v>
      </c>
      <c r="F518" s="68"/>
      <c r="G518" s="68" t="str">
        <f t="shared" si="52"/>
        <v>←先にカタログのタイプを選択</v>
      </c>
      <c r="AB518" s="104"/>
      <c r="AC518" s="104"/>
      <c r="AD518" s="104"/>
    </row>
    <row r="519" spans="1:30">
      <c r="A519" s="144"/>
      <c r="B519" s="10"/>
      <c r="C519" s="10"/>
      <c r="D519" s="10"/>
      <c r="E519" s="145">
        <f t="shared" si="49"/>
        <v>519</v>
      </c>
      <c r="F519" s="10"/>
      <c r="G519" s="10"/>
      <c r="AB519" s="104"/>
      <c r="AC519" s="104"/>
      <c r="AD519" s="104"/>
    </row>
    <row r="520" spans="1:30">
      <c r="A520" s="144"/>
      <c r="B520" s="10"/>
      <c r="C520" s="10"/>
      <c r="D520" s="10"/>
      <c r="E520" s="145">
        <f t="shared" si="49"/>
        <v>520</v>
      </c>
      <c r="F520" s="10"/>
      <c r="G520" s="10"/>
      <c r="AB520" s="104"/>
      <c r="AC520" s="104"/>
      <c r="AD520" s="104"/>
    </row>
    <row r="521" spans="1:30">
      <c r="A521" s="106">
        <v>13</v>
      </c>
      <c r="B521" s="68" t="str">
        <f>IF(
$F$521=2,CHOOSE(
$B$113,"選択",D2,G2,J2,M2,P2,S2,V2,Y2,AB2,AE2,AH2,AK2,AN2,AQ2,AT2,AW2,AZ2,BC2,BF2,BI2,BL2,BO2,BR2,BU2,BX2,CA2,CD2),IF(
$F$521=3,CHOOSE(
$B$113,"選択",CM2,CP2,CS2,CV2,CY2,DB2,DE2,DH2,DK2,DN2,DQ2,DT2,DW2,DZ2,EC2,EF2,EI2,EL2,EO2,ER2,EU2,EX2,FA2,FD2,FG2,FJ2,FM2),IF(
$F$521=4,CHOOSE(
$B$113,"選択",FT2,FW2,FZ2,GC2,GF2,GI2,GL2,GO2,GR2,GU2,GX2,HA2,HD2,HG2,HJ2,HM2,HP2,HS2,HV2,HY2,IB2,IE2,IH2,IK2,IN2,IQ2,IT2),IF(
$F$521=5,CHOOSE(
$B$113,"選択",D2002,G2002,J2002,M2002,P2002,S2002,V2002,Y2002,AB2002,AE2002,AH2002,AK2002,AN2002,AQ2002,AT2002,AW2002,AZ2002,BC2002,BF2002,BI2002,BL2002,BO2002,BR2002,BU2002,BX2002,CA2002,CD2002),CHOOSE(
$B$113,"選択",CM2002,CP2002,CS2002,CV2002,CY2002,DB2002,DE2002,DH2002,DK2002,DN2002,DQ2002,DT2002,DW2002,DZ2002,EC2002,EF2002,EI2002,EL2002,EO2002,ER2002,EU2002,EX2002,FA2002,FD2002,FG2002,FJ2002,FM2002)))))</f>
        <v>選択</v>
      </c>
      <c r="C521" s="68">
        <f>IF(
$F$521=2,CHOOSE(
$B$113,0,E2,H2,K2,N2,Q2,T2,W2,Z2,AC2,AF2,AI2,AL2,AO2,AR2,AU2,AX2,BA2,BD2,BG2,BJ2,BM2,BP2,BS2,BV2,BY2,CB2,CE2),IF(
$F$521=3,CHOOSE(
$B$113,0,CN2,CQ2,CT2,CW2,CZ2,DC2,DF2,DI2,DL2,DO2,DR2,DU2,DX2,EA2,ED2,EG2,EJ2,EM2,EP2,ES2,EV2,EY2,FB2,FE2,FH2,FK2,FN2),IF(
$F$521=4,CHOOSE(
$B$113,0,FU2,FX2,GA2,GD2,GG2,GJ2,GM2,GP2,GS2,GV2,GY2,HB2,HE2,HH2,HK2,HN2,HQ2,HT2,HW2,HZ2,IC2,IF2,II2,IL2,IO2,IR2,IU2),IF(
$F$521=5,CHOOSE(
$B$113,0,E2002,H2002,K2002,N2002,Q2002,T2002,W2002,Z2002,AC2002,AF2002,AI2002,AL2002,AO2002,AR2002,AU2002,AX2002,BA2002,BD2002,BG2002,BJ2002,BM2002,BP2002,BS2002,BV2002,BY2002,CB2002,CE2002),CHOOSE(
$B$113,0,CN2002,CQ2002,CT2002,CW2002,CZ2002,DC2002,DF2002,DI2002,DL2002,DO2002,DR2002,DU2002,DX2002,EA2002,ED2002,EG2002,EJ2002,EM2002,EP2002,ES2002,EV2002,EY2002,FB2002,FE2002,FH2002,FK2002,FN2002)))))</f>
        <v>0</v>
      </c>
      <c r="D521" s="68">
        <f>IF(
$F$521=2,CHOOSE(
$B$113,0,F2,I2,L2,O2,R2,U2,X2,AA2,AD2,AG2,AJ2,AM2,AP2,AS2,AV2,AY2,BB2,BE2,BH2,BK2,BN2,BQ2,BT2,BW2,BZ2,CC2,CF2),IF(
$F$521=3,CHOOSE(
$B$113,0,CO2,CR2,CU2,CX2,DA2,DD2,DG2,DJ2,DM2,DP2,DS2,DV2,DY2,EB2,EE2,EH2,EK2,EN2,EQ2,ET2,EW2,EZ2,FC2,FF2,FI2,FL2,FO2),IF(
$F$521=4,CHOOSE(
$B$113,0,FV2,FY2,GB2,GE2,GH2,GK2,GN2,GQ2,GT2,GW2,GZ2,HC2,HF2,HI2,HL2,HO2,HR2,HU2,HX2,IA2,ID2,IG2,IJ2,IM2,IP2,IS2,IV2),IF(
$F$521=5,CHOOSE(
$B$113,0,F2002,I2002,L2002,O2002,R2002,U2002,X2002,AA2002,AD2002,AG2002,AJ2002,AM2002,AP2002,AS2002,AV2002,AY2002,BB2002,BE2002,BH2002,BK2002,BN2002,BQ2002,BT2002,BW2002,BZ2002,CC2002,CF2002),CHOOSE(
$B$113,0,CO2002,CR2002,CU2002,CX2002,DA2002,DD2002,DG2002,DJ2002,DM2002,DP2002,DS2002,DV2002,DY2002,EB2002,EE2002,EH2002,EK2002,EN2002,EQ2002,ET2002,EW2002,EZ2002,FC2002,FF2002,FI2002,FL2002,FO2002)))))</f>
        <v>0</v>
      </c>
      <c r="E521" s="143">
        <f t="shared" si="49"/>
        <v>521</v>
      </c>
      <c r="F521" s="68">
        <v>1</v>
      </c>
      <c r="G521" s="68" t="str">
        <f>CHOOSE($F$521,"←先にカタログのタイプを選択",C2,CL2,FS2,C2002,CL2002)</f>
        <v>←先にカタログのタイプを選択</v>
      </c>
      <c r="AB521" s="104"/>
      <c r="AC521" s="104"/>
      <c r="AD521" s="104"/>
    </row>
    <row r="522" spans="1:30">
      <c r="A522" s="106"/>
      <c r="B522" s="68" t="str">
        <f t="shared" ref="B522:B548" si="53">IF(
$F$521=2,CHOOSE(
$B$113,"選択",D3,G3,J3,M3,P3,S3,V3,Y3,AB3,AE3,AH3,AK3,AN3,AQ3,AT3,AW3,AZ3,BC3,BF3,BI3,BL3,BO3,BR3,BU3,BX3,CA3,CD3),IF(
$F$521=3,CHOOSE(
$B$113,"選択",CM3,CP3,CS3,CV3,CY3,DB3,DE3,DH3,DK3,DN3,DQ3,DT3,DW3,DZ3,EC3,EF3,EI3,EL3,EO3,ER3,EU3,EX3,FA3,FD3,FG3,FJ3,FM3),IF(
$F$521=4,CHOOSE(
$B$113,"選択",FT3,FW3,FZ3,GC3,GF3,GI3,GL3,GO3,GR3,GU3,GX3,HA3,HD3,HG3,HJ3,HM3,HP3,HS3,HV3,HY3,IB3,IE3,IH3,IK3,IN3,IQ3,IT3),IF(
$F$521=5,CHOOSE(
$B$113,"選択",D2003,G2003,J2003,M2003,P2003,S2003,V2003,Y2003,AB2003,AE2003,AH2003,AK2003,AN2003,AQ2003,AT2003,AW2003,AZ2003,BC2003,BF2003,BI2003,BL2003,BO2003,BR2003,BU2003,BX2003,CA2003,CD2003),CHOOSE(
$B$113,"選択",CM2003,CP2003,CS2003,CV2003,CY2003,DB2003,DE2003,DH2003,DK2003,DN2003,DQ2003,DT2003,DW2003,DZ2003,EC2003,EF2003,EI2003,EL2003,EO2003,ER2003,EU2003,EX2003,FA2003,FD2003,FG2003,FJ2003,FM2003)))))</f>
        <v>選択</v>
      </c>
      <c r="C522" s="68">
        <f t="shared" ref="C522:D548" si="54">IF(
$F$521=2,CHOOSE(
$B$113,0,E3,H3,K3,N3,Q3,T3,W3,Z3,AC3,AF3,AI3,AL3,AO3,AR3,AU3,AX3,BA3,BD3,BG3,BJ3,BM3,BP3,BS3,BV3,BY3,CB3,CE3),IF(
$F$521=3,CHOOSE(
$B$113,0,CN3,CQ3,CT3,CW3,CZ3,DC3,DF3,DI3,DL3,DO3,DR3,DU3,DX3,EA3,ED3,EG3,EJ3,EM3,EP3,ES3,EV3,EY3,FB3,FE3,FH3,FK3,FN3),IF(
$F$521=4,CHOOSE(
$B$113,0,FU3,FX3,GA3,GD3,GG3,GJ3,GM3,GP3,GS3,GV3,GY3,HB3,HE3,HH3,HK3,HN3,HQ3,HT3,HW3,HZ3,IC3,IF3,II3,IL3,IO3,IR3,IU3),IF(
$F$521=5,CHOOSE(
$B$113,0,E2003,H2003,K2003,N2003,Q2003,T2003,W2003,Z2003,AC2003,AF2003,AI2003,AL2003,AO2003,AR2003,AU2003,AX2003,BA2003,BD2003,BG2003,BJ2003,BM2003,BP2003,BS2003,BV2003,BY2003,CB2003,CE2003),CHOOSE(
$B$113,0,CN2003,CQ2003,CT2003,CW2003,CZ2003,DC2003,DF2003,DI2003,DL2003,DO2003,DR2003,DU2003,DX2003,EA2003,ED2003,EG2003,EJ2003,EM2003,EP2003,ES2003,EV2003,EY2003,FB2003,FE2003,FH2003,FK2003,FN2003)))))</f>
        <v>0</v>
      </c>
      <c r="D522" s="68">
        <f t="shared" si="54"/>
        <v>0</v>
      </c>
      <c r="E522" s="143">
        <f t="shared" si="49"/>
        <v>522</v>
      </c>
      <c r="F522" s="68"/>
      <c r="G522" s="68" t="str">
        <f t="shared" ref="G522:G548" si="55">CHOOSE($F$521,"←先にカタログのタイプを選択",C3,CL3,FS3,C2003,CL2003)</f>
        <v>←先にカタログのタイプを選択</v>
      </c>
      <c r="AB522" s="104"/>
      <c r="AC522" s="104"/>
      <c r="AD522" s="104"/>
    </row>
    <row r="523" spans="1:30">
      <c r="A523" s="106"/>
      <c r="B523" s="68" t="str">
        <f t="shared" si="53"/>
        <v>選択</v>
      </c>
      <c r="C523" s="68">
        <f t="shared" si="54"/>
        <v>0</v>
      </c>
      <c r="D523" s="68">
        <f t="shared" si="54"/>
        <v>0</v>
      </c>
      <c r="E523" s="143">
        <f t="shared" si="49"/>
        <v>523</v>
      </c>
      <c r="F523" s="68"/>
      <c r="G523" s="68" t="str">
        <f t="shared" si="55"/>
        <v>←先にカタログのタイプを選択</v>
      </c>
      <c r="AB523" s="104"/>
      <c r="AC523" s="104"/>
      <c r="AD523" s="104"/>
    </row>
    <row r="524" spans="1:30">
      <c r="A524" s="106"/>
      <c r="B524" s="68" t="str">
        <f t="shared" si="53"/>
        <v>選択</v>
      </c>
      <c r="C524" s="68">
        <f t="shared" si="54"/>
        <v>0</v>
      </c>
      <c r="D524" s="68">
        <f t="shared" si="54"/>
        <v>0</v>
      </c>
      <c r="E524" s="143">
        <f t="shared" si="49"/>
        <v>524</v>
      </c>
      <c r="F524" s="68"/>
      <c r="G524" s="68" t="str">
        <f t="shared" si="55"/>
        <v>←先にカタログのタイプを選択</v>
      </c>
      <c r="AB524" s="104"/>
      <c r="AC524" s="104"/>
      <c r="AD524" s="104"/>
    </row>
    <row r="525" spans="1:30">
      <c r="A525" s="106"/>
      <c r="B525" s="68" t="str">
        <f t="shared" si="53"/>
        <v>選択</v>
      </c>
      <c r="C525" s="68">
        <f t="shared" si="54"/>
        <v>0</v>
      </c>
      <c r="D525" s="68">
        <f t="shared" si="54"/>
        <v>0</v>
      </c>
      <c r="E525" s="143">
        <f t="shared" si="49"/>
        <v>525</v>
      </c>
      <c r="F525" s="68"/>
      <c r="G525" s="68" t="str">
        <f t="shared" si="55"/>
        <v>←先にカタログのタイプを選択</v>
      </c>
      <c r="AB525" s="104"/>
      <c r="AC525" s="104"/>
      <c r="AD525" s="104"/>
    </row>
    <row r="526" spans="1:30">
      <c r="A526" s="106"/>
      <c r="B526" s="68" t="str">
        <f t="shared" si="53"/>
        <v>選択</v>
      </c>
      <c r="C526" s="68">
        <f t="shared" si="54"/>
        <v>0</v>
      </c>
      <c r="D526" s="68">
        <f t="shared" si="54"/>
        <v>0</v>
      </c>
      <c r="E526" s="143">
        <f t="shared" si="49"/>
        <v>526</v>
      </c>
      <c r="F526" s="68"/>
      <c r="G526" s="68" t="str">
        <f t="shared" si="55"/>
        <v>←先にカタログのタイプを選択</v>
      </c>
      <c r="AB526" s="104"/>
      <c r="AC526" s="104"/>
      <c r="AD526" s="104"/>
    </row>
    <row r="527" spans="1:30">
      <c r="A527" s="106"/>
      <c r="B527" s="68" t="str">
        <f t="shared" si="53"/>
        <v>選択</v>
      </c>
      <c r="C527" s="68">
        <f t="shared" si="54"/>
        <v>0</v>
      </c>
      <c r="D527" s="68">
        <f t="shared" si="54"/>
        <v>0</v>
      </c>
      <c r="E527" s="143">
        <f t="shared" si="49"/>
        <v>527</v>
      </c>
      <c r="F527" s="68"/>
      <c r="G527" s="68" t="str">
        <f t="shared" si="55"/>
        <v>←先にカタログのタイプを選択</v>
      </c>
      <c r="AB527" s="104"/>
      <c r="AC527" s="104"/>
      <c r="AD527" s="104"/>
    </row>
    <row r="528" spans="1:30">
      <c r="A528" s="106"/>
      <c r="B528" s="68" t="str">
        <f t="shared" si="53"/>
        <v>選択</v>
      </c>
      <c r="C528" s="68">
        <f t="shared" si="54"/>
        <v>0</v>
      </c>
      <c r="D528" s="68">
        <f t="shared" si="54"/>
        <v>0</v>
      </c>
      <c r="E528" s="143">
        <f t="shared" si="49"/>
        <v>528</v>
      </c>
      <c r="F528" s="68"/>
      <c r="G528" s="68" t="str">
        <f t="shared" si="55"/>
        <v>←先にカタログのタイプを選択</v>
      </c>
      <c r="AB528" s="104"/>
      <c r="AC528" s="104"/>
      <c r="AD528" s="104"/>
    </row>
    <row r="529" spans="1:30">
      <c r="A529" s="106"/>
      <c r="B529" s="68" t="str">
        <f t="shared" si="53"/>
        <v>選択</v>
      </c>
      <c r="C529" s="68">
        <f t="shared" si="54"/>
        <v>0</v>
      </c>
      <c r="D529" s="68">
        <f t="shared" si="54"/>
        <v>0</v>
      </c>
      <c r="E529" s="143">
        <f t="shared" si="49"/>
        <v>529</v>
      </c>
      <c r="F529" s="68"/>
      <c r="G529" s="68" t="str">
        <f t="shared" si="55"/>
        <v>←先にカタログのタイプを選択</v>
      </c>
      <c r="AB529" s="104"/>
      <c r="AC529" s="104"/>
      <c r="AD529" s="104"/>
    </row>
    <row r="530" spans="1:30">
      <c r="A530" s="106"/>
      <c r="B530" s="68" t="str">
        <f t="shared" si="53"/>
        <v>選択</v>
      </c>
      <c r="C530" s="68">
        <f t="shared" si="54"/>
        <v>0</v>
      </c>
      <c r="D530" s="68">
        <f t="shared" si="54"/>
        <v>0</v>
      </c>
      <c r="E530" s="143">
        <f t="shared" si="49"/>
        <v>530</v>
      </c>
      <c r="F530" s="68"/>
      <c r="G530" s="68" t="str">
        <f t="shared" si="55"/>
        <v>←先にカタログのタイプを選択</v>
      </c>
      <c r="AB530" s="104"/>
      <c r="AC530" s="104"/>
      <c r="AD530" s="104"/>
    </row>
    <row r="531" spans="1:30">
      <c r="A531" s="106"/>
      <c r="B531" s="68" t="str">
        <f t="shared" si="53"/>
        <v>選択</v>
      </c>
      <c r="C531" s="68">
        <f t="shared" si="54"/>
        <v>0</v>
      </c>
      <c r="D531" s="68">
        <f t="shared" si="54"/>
        <v>0</v>
      </c>
      <c r="E531" s="143">
        <f t="shared" si="49"/>
        <v>531</v>
      </c>
      <c r="F531" s="68"/>
      <c r="G531" s="68" t="str">
        <f t="shared" si="55"/>
        <v>←先にカタログのタイプを選択</v>
      </c>
      <c r="AB531" s="104"/>
      <c r="AC531" s="104"/>
      <c r="AD531" s="104"/>
    </row>
    <row r="532" spans="1:30">
      <c r="A532" s="106"/>
      <c r="B532" s="68" t="str">
        <f t="shared" si="53"/>
        <v>選択</v>
      </c>
      <c r="C532" s="68">
        <f t="shared" si="54"/>
        <v>0</v>
      </c>
      <c r="D532" s="68">
        <f t="shared" si="54"/>
        <v>0</v>
      </c>
      <c r="E532" s="143">
        <f t="shared" si="49"/>
        <v>532</v>
      </c>
      <c r="F532" s="68"/>
      <c r="G532" s="68" t="str">
        <f t="shared" si="55"/>
        <v>←先にカタログのタイプを選択</v>
      </c>
      <c r="AB532" s="104"/>
      <c r="AC532" s="104"/>
      <c r="AD532" s="104"/>
    </row>
    <row r="533" spans="1:30">
      <c r="A533" s="106"/>
      <c r="B533" s="68" t="str">
        <f t="shared" si="53"/>
        <v>選択</v>
      </c>
      <c r="C533" s="68">
        <f t="shared" si="54"/>
        <v>0</v>
      </c>
      <c r="D533" s="68">
        <f t="shared" si="54"/>
        <v>0</v>
      </c>
      <c r="E533" s="143">
        <f t="shared" si="49"/>
        <v>533</v>
      </c>
      <c r="F533" s="68"/>
      <c r="G533" s="68" t="str">
        <f t="shared" si="55"/>
        <v>←先にカタログのタイプを選択</v>
      </c>
      <c r="AB533" s="104"/>
      <c r="AC533" s="104"/>
      <c r="AD533" s="104"/>
    </row>
    <row r="534" spans="1:30">
      <c r="A534" s="106"/>
      <c r="B534" s="68" t="str">
        <f t="shared" si="53"/>
        <v>選択</v>
      </c>
      <c r="C534" s="68">
        <f t="shared" si="54"/>
        <v>0</v>
      </c>
      <c r="D534" s="68">
        <f t="shared" si="54"/>
        <v>0</v>
      </c>
      <c r="E534" s="143">
        <f t="shared" si="49"/>
        <v>534</v>
      </c>
      <c r="F534" s="68"/>
      <c r="G534" s="68" t="str">
        <f t="shared" si="55"/>
        <v>←先にカタログのタイプを選択</v>
      </c>
      <c r="AB534" s="104"/>
      <c r="AC534" s="104"/>
      <c r="AD534" s="104"/>
    </row>
    <row r="535" spans="1:30">
      <c r="A535" s="106"/>
      <c r="B535" s="68" t="str">
        <f t="shared" si="53"/>
        <v>選択</v>
      </c>
      <c r="C535" s="68">
        <f t="shared" si="54"/>
        <v>0</v>
      </c>
      <c r="D535" s="68">
        <f t="shared" si="54"/>
        <v>0</v>
      </c>
      <c r="E535" s="143">
        <f t="shared" si="49"/>
        <v>535</v>
      </c>
      <c r="F535" s="68"/>
      <c r="G535" s="68" t="str">
        <f t="shared" si="55"/>
        <v>←先にカタログのタイプを選択</v>
      </c>
      <c r="AB535" s="104"/>
      <c r="AC535" s="104"/>
      <c r="AD535" s="104"/>
    </row>
    <row r="536" spans="1:30">
      <c r="A536" s="106"/>
      <c r="B536" s="68" t="str">
        <f t="shared" si="53"/>
        <v>選択</v>
      </c>
      <c r="C536" s="68">
        <f t="shared" si="54"/>
        <v>0</v>
      </c>
      <c r="D536" s="68">
        <f t="shared" si="54"/>
        <v>0</v>
      </c>
      <c r="E536" s="143">
        <f t="shared" si="49"/>
        <v>536</v>
      </c>
      <c r="F536" s="68"/>
      <c r="G536" s="68" t="str">
        <f t="shared" si="55"/>
        <v>←先にカタログのタイプを選択</v>
      </c>
      <c r="AB536" s="104"/>
      <c r="AC536" s="104"/>
      <c r="AD536" s="104"/>
    </row>
    <row r="537" spans="1:30">
      <c r="A537" s="106"/>
      <c r="B537" s="68" t="str">
        <f t="shared" si="53"/>
        <v>選択</v>
      </c>
      <c r="C537" s="68">
        <f t="shared" si="54"/>
        <v>0</v>
      </c>
      <c r="D537" s="68">
        <f t="shared" si="54"/>
        <v>0</v>
      </c>
      <c r="E537" s="143">
        <f t="shared" si="49"/>
        <v>537</v>
      </c>
      <c r="F537" s="68"/>
      <c r="G537" s="68" t="str">
        <f t="shared" si="55"/>
        <v>←先にカタログのタイプを選択</v>
      </c>
      <c r="AB537" s="104"/>
      <c r="AC537" s="104"/>
      <c r="AD537" s="104"/>
    </row>
    <row r="538" spans="1:30">
      <c r="A538" s="106"/>
      <c r="B538" s="68" t="str">
        <f t="shared" si="53"/>
        <v>選択</v>
      </c>
      <c r="C538" s="68">
        <f t="shared" si="54"/>
        <v>0</v>
      </c>
      <c r="D538" s="68">
        <f t="shared" si="54"/>
        <v>0</v>
      </c>
      <c r="E538" s="143">
        <f t="shared" si="49"/>
        <v>538</v>
      </c>
      <c r="F538" s="68"/>
      <c r="G538" s="68" t="str">
        <f t="shared" si="55"/>
        <v>←先にカタログのタイプを選択</v>
      </c>
      <c r="AB538" s="104"/>
      <c r="AC538" s="104"/>
      <c r="AD538" s="104"/>
    </row>
    <row r="539" spans="1:30">
      <c r="A539" s="106"/>
      <c r="B539" s="68" t="str">
        <f t="shared" si="53"/>
        <v>選択</v>
      </c>
      <c r="C539" s="68">
        <f t="shared" si="54"/>
        <v>0</v>
      </c>
      <c r="D539" s="68">
        <f t="shared" si="54"/>
        <v>0</v>
      </c>
      <c r="E539" s="143">
        <f t="shared" si="49"/>
        <v>539</v>
      </c>
      <c r="F539" s="68"/>
      <c r="G539" s="68" t="str">
        <f t="shared" si="55"/>
        <v>←先にカタログのタイプを選択</v>
      </c>
      <c r="AB539" s="104"/>
      <c r="AC539" s="104"/>
      <c r="AD539" s="104"/>
    </row>
    <row r="540" spans="1:30">
      <c r="A540" s="106"/>
      <c r="B540" s="68" t="str">
        <f t="shared" si="53"/>
        <v>選択</v>
      </c>
      <c r="C540" s="68">
        <f t="shared" si="54"/>
        <v>0</v>
      </c>
      <c r="D540" s="68">
        <f t="shared" si="54"/>
        <v>0</v>
      </c>
      <c r="E540" s="143">
        <f t="shared" si="49"/>
        <v>540</v>
      </c>
      <c r="F540" s="68"/>
      <c r="G540" s="68" t="str">
        <f t="shared" si="55"/>
        <v>←先にカタログのタイプを選択</v>
      </c>
      <c r="AB540" s="104"/>
      <c r="AC540" s="104"/>
      <c r="AD540" s="104"/>
    </row>
    <row r="541" spans="1:30">
      <c r="A541" s="106"/>
      <c r="B541" s="68" t="str">
        <f t="shared" si="53"/>
        <v>選択</v>
      </c>
      <c r="C541" s="68">
        <f t="shared" si="54"/>
        <v>0</v>
      </c>
      <c r="D541" s="68">
        <f t="shared" si="54"/>
        <v>0</v>
      </c>
      <c r="E541" s="143">
        <f t="shared" si="49"/>
        <v>541</v>
      </c>
      <c r="F541" s="68"/>
      <c r="G541" s="68" t="str">
        <f t="shared" si="55"/>
        <v>←先にカタログのタイプを選択</v>
      </c>
      <c r="AB541" s="104"/>
      <c r="AC541" s="104"/>
      <c r="AD541" s="104"/>
    </row>
    <row r="542" spans="1:30">
      <c r="A542" s="106"/>
      <c r="B542" s="68" t="str">
        <f t="shared" si="53"/>
        <v>選択</v>
      </c>
      <c r="C542" s="68">
        <f t="shared" si="54"/>
        <v>0</v>
      </c>
      <c r="D542" s="68">
        <f t="shared" si="54"/>
        <v>0</v>
      </c>
      <c r="E542" s="143">
        <f t="shared" si="49"/>
        <v>542</v>
      </c>
      <c r="F542" s="68"/>
      <c r="G542" s="68" t="str">
        <f t="shared" si="55"/>
        <v>←先にカタログのタイプを選択</v>
      </c>
      <c r="AB542" s="104"/>
      <c r="AC542" s="104"/>
      <c r="AD542" s="104"/>
    </row>
    <row r="543" spans="1:30">
      <c r="A543" s="106"/>
      <c r="B543" s="68" t="str">
        <f t="shared" si="53"/>
        <v>選択</v>
      </c>
      <c r="C543" s="68">
        <f t="shared" si="54"/>
        <v>0</v>
      </c>
      <c r="D543" s="68">
        <f t="shared" si="54"/>
        <v>0</v>
      </c>
      <c r="E543" s="143">
        <f t="shared" si="49"/>
        <v>543</v>
      </c>
      <c r="F543" s="68"/>
      <c r="G543" s="68" t="str">
        <f t="shared" si="55"/>
        <v>←先にカタログのタイプを選択</v>
      </c>
      <c r="AB543" s="104"/>
      <c r="AC543" s="104"/>
      <c r="AD543" s="104"/>
    </row>
    <row r="544" spans="1:30">
      <c r="A544" s="106"/>
      <c r="B544" s="68" t="str">
        <f t="shared" si="53"/>
        <v>選択</v>
      </c>
      <c r="C544" s="68">
        <f t="shared" si="54"/>
        <v>0</v>
      </c>
      <c r="D544" s="68">
        <f t="shared" si="54"/>
        <v>0</v>
      </c>
      <c r="E544" s="143">
        <f t="shared" si="49"/>
        <v>544</v>
      </c>
      <c r="F544" s="68"/>
      <c r="G544" s="68" t="str">
        <f t="shared" si="55"/>
        <v>←先にカタログのタイプを選択</v>
      </c>
      <c r="AB544" s="104"/>
      <c r="AC544" s="104"/>
      <c r="AD544" s="104"/>
    </row>
    <row r="545" spans="1:30">
      <c r="A545" s="106"/>
      <c r="B545" s="68" t="str">
        <f t="shared" si="53"/>
        <v>選択</v>
      </c>
      <c r="C545" s="68">
        <f t="shared" si="54"/>
        <v>0</v>
      </c>
      <c r="D545" s="68">
        <f t="shared" si="54"/>
        <v>0</v>
      </c>
      <c r="E545" s="143">
        <f t="shared" si="49"/>
        <v>545</v>
      </c>
      <c r="F545" s="68"/>
      <c r="G545" s="68" t="str">
        <f t="shared" si="55"/>
        <v>←先にカタログのタイプを選択</v>
      </c>
      <c r="AB545" s="104"/>
      <c r="AC545" s="104"/>
      <c r="AD545" s="104"/>
    </row>
    <row r="546" spans="1:30">
      <c r="A546" s="106"/>
      <c r="B546" s="68" t="str">
        <f t="shared" si="53"/>
        <v>選択</v>
      </c>
      <c r="C546" s="68">
        <f t="shared" si="54"/>
        <v>0</v>
      </c>
      <c r="D546" s="68">
        <f t="shared" si="54"/>
        <v>0</v>
      </c>
      <c r="E546" s="143">
        <f t="shared" si="49"/>
        <v>546</v>
      </c>
      <c r="F546" s="68"/>
      <c r="G546" s="68" t="str">
        <f t="shared" si="55"/>
        <v>←先にカタログのタイプを選択</v>
      </c>
      <c r="AB546" s="104"/>
      <c r="AC546" s="104"/>
      <c r="AD546" s="104"/>
    </row>
    <row r="547" spans="1:30">
      <c r="A547" s="106"/>
      <c r="B547" s="68" t="str">
        <f t="shared" si="53"/>
        <v>選択</v>
      </c>
      <c r="C547" s="68">
        <f t="shared" si="54"/>
        <v>0</v>
      </c>
      <c r="D547" s="68">
        <f t="shared" si="54"/>
        <v>0</v>
      </c>
      <c r="E547" s="143">
        <f t="shared" ref="E547:E610" si="56">E546+1</f>
        <v>547</v>
      </c>
      <c r="F547" s="68"/>
      <c r="G547" s="68" t="str">
        <f t="shared" si="55"/>
        <v>←先にカタログのタイプを選択</v>
      </c>
      <c r="AB547" s="104"/>
      <c r="AC547" s="104"/>
      <c r="AD547" s="104"/>
    </row>
    <row r="548" spans="1:30">
      <c r="A548" s="106"/>
      <c r="B548" s="68" t="str">
        <f t="shared" si="53"/>
        <v>選択</v>
      </c>
      <c r="C548" s="68">
        <f t="shared" si="54"/>
        <v>0</v>
      </c>
      <c r="D548" s="68">
        <f t="shared" si="54"/>
        <v>0</v>
      </c>
      <c r="E548" s="143">
        <f t="shared" si="56"/>
        <v>548</v>
      </c>
      <c r="F548" s="68"/>
      <c r="G548" s="68" t="str">
        <f t="shared" si="55"/>
        <v>←先にカタログのタイプを選択</v>
      </c>
      <c r="AB548" s="104"/>
      <c r="AC548" s="104"/>
      <c r="AD548" s="104"/>
    </row>
    <row r="549" spans="1:30" s="149" customFormat="1">
      <c r="A549" s="146"/>
      <c r="B549" s="147"/>
      <c r="C549" s="147"/>
      <c r="D549" s="147"/>
      <c r="E549" s="148">
        <f t="shared" si="56"/>
        <v>549</v>
      </c>
      <c r="F549" s="147"/>
      <c r="G549" s="147"/>
      <c r="AB549" s="150"/>
      <c r="AC549" s="150"/>
      <c r="AD549" s="150"/>
    </row>
    <row r="550" spans="1:30" s="149" customFormat="1">
      <c r="A550" s="146"/>
      <c r="B550" s="147"/>
      <c r="C550" s="147"/>
      <c r="D550" s="147"/>
      <c r="E550" s="148">
        <f t="shared" si="56"/>
        <v>550</v>
      </c>
      <c r="F550" s="147"/>
      <c r="G550" s="147"/>
      <c r="AB550" s="150"/>
      <c r="AC550" s="150"/>
      <c r="AD550" s="150"/>
    </row>
    <row r="551" spans="1:30">
      <c r="A551" s="106">
        <v>14</v>
      </c>
      <c r="B551" s="68" t="str">
        <f>IF(
$F$551=2,CHOOSE(
$B$114,"選択",D2,G2,J2,M2,P2,S2,V2,Y2,AB2,AE2,AH2,AK2,AN2,AQ2,AT2,AW2,AZ2,BC2,BF2,BI2,BL2,BO2,BR2,BU2,BX2,CA2,CD2),IF(
$F$551=3,CHOOSE(
$B$114,"選択",CM2,CP2,CS2,CV2,CY2,DB2,DE2,DH2,DK2,DN2,DQ2,DT2,DW2,DZ2,EC2,EF2,EI2,EL2,EO2,ER2,EU2,EX2,FA2,FD2,FG2,FJ2,FM2),IF(
$F$551=4,CHOOSE(
$B$114,"選択",FT2,FW2,FZ2,GC2,GF2,GI2,GL2,GO2,GR2,GU2,GX2,HA2,HD2,HG2,HJ2,HM2,HP2,HS2,HV2,HY2,IB2,IE2,IH2,IK2,IN2,IQ2,IT2),IF(
$F$551=5,CHOOSE(
$B$114,"選択",D2002,G2002,J2002,M2002,P2002,S2002,V2002,Y2002,AB2002,AE2002,AH2002,AK2002,AN2002,AQ2002,AT2002,AW2002,AZ2002,BC2002,BF2002,BI2002,BL2002,BO2002,BR2002,BU2002,BX2002,CA2002,CD2002),CHOOSE(
$B$114,"選択",CM2002,CP2002,CS2002,CV2002,CY2002,DB2002,DE2002,DH2002,DK2002,DN2002,DQ2002,DT2002,DW2002,DZ2002,EC2002,EF2002,EI2002,EL2002,EO2002,ER2002,EU2002,EX2002,FA2002,FD2002,FG2002,FJ2002,FM2002)))))</f>
        <v>選択</v>
      </c>
      <c r="C551" s="68">
        <f>IF(
$F$551=2,CHOOSE(
$B$114,0,E2,H2,K2,N2,Q2,T2,W2,Z2,AC2,AF2,AI2,AL2,AO2,AR2,AU2,AX2,BA2,BD2,BG2,BJ2,BM2,BP2,BS2,BV2,BY2,CB2,CE2),IF(
$F$551=3,CHOOSE(
$B$114,0,CN2,CQ2,CT2,CW2,CZ2,DC2,DF2,DI2,DL2,DO2,DR2,DU2,DX2,EA2,ED2,EG2,EJ2,EM2,EP2,ES2,EV2,EY2,FB2,FE2,FH2,FK2,FN2),IF(
$F$551=4,CHOOSE(
$B$114,0,FU2,FX2,GA2,GD2,GG2,GJ2,GM2,GP2,GS2,GV2,GY2,HB2,HE2,HH2,HK2,HN2,HQ2,HT2,HW2,HZ2,IC2,IF2,II2,IL2,IO2,IR2,IU2),IF(
$F$551=5,CHOOSE(
$B$114,0,E2002,H2002,K2002,N2002,Q2002,T2002,W2002,Z2002,AC2002,AF2002,AI2002,AL2002,AO2002,AR2002,AU2002,AX2002,BA2002,BD2002,BG2002,BJ2002,BM2002,BP2002,BS2002,BV2002,BY2002,CB2002,CE2002),CHOOSE(
$B$114,0,CN2002,CQ2002,CT2002,CW2002,CZ2002,DC2002,DF2002,DI2002,DL2002,DO2002,DR2002,DU2002,DX2002,EA2002,ED2002,EG2002,EJ2002,EM2002,EP2002,ES2002,EV2002,EY2002,FB2002,FE2002,FH2002,FK2002,FN2002)))))</f>
        <v>0</v>
      </c>
      <c r="D551" s="68">
        <f>IF(
$F$551=2,CHOOSE(
$B$114,0,F2,I2,L2,O2,R2,U2,X2,AA2,AD2,AG2,AJ2,AM2,AP2,AS2,AV2,AY2,BB2,BE2,BH2,BK2,BN2,BQ2,BT2,BW2,BZ2,CC2,CF2),IF(
$F$551=3,CHOOSE(
$B$114,0,CO2,CR2,CU2,CX2,DA2,DD2,DG2,DJ2,DM2,DP2,DS2,DV2,DY2,EB2,EE2,EH2,EK2,EN2,EQ2,ET2,EW2,EZ2,FC2,FF2,FI2,FL2,FO2),IF(
$F$551=4,CHOOSE(
$B$114,0,FV2,FY2,GB2,GE2,GH2,GK2,GN2,GQ2,GT2,GW2,GZ2,HC2,HF2,HI2,HL2,HO2,HR2,HU2,HX2,IA2,ID2,IG2,IJ2,IM2,IP2,IS2,IV2),IF(
$F$551=5,CHOOSE(
$B$114,0,F2002,I2002,L2002,O2002,R2002,U2002,X2002,AA2002,AD2002,AG2002,AJ2002,AM2002,AP2002,AS2002,AV2002,AY2002,BB2002,BE2002,BH2002,BK2002,BN2002,BQ2002,BT2002,BW2002,BZ2002,CC2002,CF2002),CHOOSE(
$B$114,0,CO2002,CR2002,CU2002,CX2002,DA2002,DD2002,DG2002,DJ2002,DM2002,DP2002,DS2002,DV2002,DY2002,EB2002,EE2002,EH2002,EK2002,EN2002,EQ2002,ET2002,EW2002,EZ2002,FC2002,FF2002,FI2002,FL2002,FO2002)))))</f>
        <v>0</v>
      </c>
      <c r="E551" s="143">
        <f t="shared" si="56"/>
        <v>551</v>
      </c>
      <c r="F551" s="68">
        <v>1</v>
      </c>
      <c r="G551" s="68" t="str">
        <f>CHOOSE($F$551,"←先にカタログのタイプを選択",C2,CL2,FS2,C2002,CL2002)</f>
        <v>←先にカタログのタイプを選択</v>
      </c>
      <c r="AB551" s="104"/>
      <c r="AC551" s="104"/>
      <c r="AD551" s="104"/>
    </row>
    <row r="552" spans="1:30">
      <c r="A552" s="106"/>
      <c r="B552" s="68" t="str">
        <f t="shared" ref="B552:B578" si="57">IF(
$F$551=2,CHOOSE(
$B$114,"選択",D3,G3,J3,M3,P3,S3,V3,Y3,AB3,AE3,AH3,AK3,AN3,AQ3,AT3,AW3,AZ3,BC3,BF3,BI3,BL3,BO3,BR3,BU3,BX3,CA3,CD3),IF(
$F$551=3,CHOOSE(
$B$114,"選択",CM3,CP3,CS3,CV3,CY3,DB3,DE3,DH3,DK3,DN3,DQ3,DT3,DW3,DZ3,EC3,EF3,EI3,EL3,EO3,ER3,EU3,EX3,FA3,FD3,FG3,FJ3,FM3),IF(
$F$551=4,CHOOSE(
$B$114,"選択",FT3,FW3,FZ3,GC3,GF3,GI3,GL3,GO3,GR3,GU3,GX3,HA3,HD3,HG3,HJ3,HM3,HP3,HS3,HV3,HY3,IB3,IE3,IH3,IK3,IN3,IQ3,IT3),IF(
$F$551=5,CHOOSE(
$B$114,"選択",D2003,G2003,J2003,M2003,P2003,S2003,V2003,Y2003,AB2003,AE2003,AH2003,AK2003,AN2003,AQ2003,AT2003,AW2003,AZ2003,BC2003,BF2003,BI2003,BL2003,BO2003,BR2003,BU2003,BX2003,CA2003,CD2003),CHOOSE(
$B$114,"選択",CM2003,CP2003,CS2003,CV2003,CY2003,DB2003,DE2003,DH2003,DK2003,DN2003,DQ2003,DT2003,DW2003,DZ2003,EC2003,EF2003,EI2003,EL2003,EO2003,ER2003,EU2003,EX2003,FA2003,FD2003,FG2003,FJ2003,FM2003)))))</f>
        <v>選択</v>
      </c>
      <c r="C552" s="68">
        <f t="shared" ref="C552:D578" si="58">IF(
$F$551=2,CHOOSE(
$B$114,0,E3,H3,K3,N3,Q3,T3,W3,Z3,AC3,AF3,AI3,AL3,AO3,AR3,AU3,AX3,BA3,BD3,BG3,BJ3,BM3,BP3,BS3,BV3,BY3,CB3,CE3),IF(
$F$551=3,CHOOSE(
$B$114,0,CN3,CQ3,CT3,CW3,CZ3,DC3,DF3,DI3,DL3,DO3,DR3,DU3,DX3,EA3,ED3,EG3,EJ3,EM3,EP3,ES3,EV3,EY3,FB3,FE3,FH3,FK3,FN3),IF(
$F$551=4,CHOOSE(
$B$114,0,FU3,FX3,GA3,GD3,GG3,GJ3,GM3,GP3,GS3,GV3,GY3,HB3,HE3,HH3,HK3,HN3,HQ3,HT3,HW3,HZ3,IC3,IF3,II3,IL3,IO3,IR3,IU3),IF(
$F$551=5,CHOOSE(
$B$114,0,E2003,H2003,K2003,N2003,Q2003,T2003,W2003,Z2003,AC2003,AF2003,AI2003,AL2003,AO2003,AR2003,AU2003,AX2003,BA2003,BD2003,BG2003,BJ2003,BM2003,BP2003,BS2003,BV2003,BY2003,CB2003,CE2003),CHOOSE(
$B$114,0,CN2003,CQ2003,CT2003,CW2003,CZ2003,DC2003,DF2003,DI2003,DL2003,DO2003,DR2003,DU2003,DX2003,EA2003,ED2003,EG2003,EJ2003,EM2003,EP2003,ES2003,EV2003,EY2003,FB2003,FE2003,FH2003,FK2003,FN2003)))))</f>
        <v>0</v>
      </c>
      <c r="D552" s="68">
        <f t="shared" si="58"/>
        <v>0</v>
      </c>
      <c r="E552" s="143">
        <f t="shared" si="56"/>
        <v>552</v>
      </c>
      <c r="F552" s="68"/>
      <c r="G552" s="68" t="str">
        <f t="shared" ref="G552:G578" si="59">CHOOSE($F$551,"←先にカタログのタイプを選択",C3,CL3,FS3,C2003,CL2003)</f>
        <v>←先にカタログのタイプを選択</v>
      </c>
      <c r="AB552" s="104"/>
      <c r="AC552" s="104"/>
      <c r="AD552" s="104"/>
    </row>
    <row r="553" spans="1:30">
      <c r="A553" s="106"/>
      <c r="B553" s="68" t="str">
        <f t="shared" si="57"/>
        <v>選択</v>
      </c>
      <c r="C553" s="68">
        <f t="shared" si="58"/>
        <v>0</v>
      </c>
      <c r="D553" s="68">
        <f t="shared" si="58"/>
        <v>0</v>
      </c>
      <c r="E553" s="143">
        <f t="shared" si="56"/>
        <v>553</v>
      </c>
      <c r="F553" s="68"/>
      <c r="G553" s="68" t="str">
        <f t="shared" si="59"/>
        <v>←先にカタログのタイプを選択</v>
      </c>
      <c r="AB553" s="104"/>
      <c r="AC553" s="104"/>
      <c r="AD553" s="104"/>
    </row>
    <row r="554" spans="1:30">
      <c r="A554" s="106"/>
      <c r="B554" s="68" t="str">
        <f t="shared" si="57"/>
        <v>選択</v>
      </c>
      <c r="C554" s="68">
        <f t="shared" si="58"/>
        <v>0</v>
      </c>
      <c r="D554" s="68">
        <f t="shared" si="58"/>
        <v>0</v>
      </c>
      <c r="E554" s="143">
        <f t="shared" si="56"/>
        <v>554</v>
      </c>
      <c r="F554" s="68"/>
      <c r="G554" s="68" t="str">
        <f t="shared" si="59"/>
        <v>←先にカタログのタイプを選択</v>
      </c>
      <c r="AB554" s="104"/>
      <c r="AC554" s="104"/>
      <c r="AD554" s="104"/>
    </row>
    <row r="555" spans="1:30">
      <c r="A555" s="106"/>
      <c r="B555" s="68" t="str">
        <f t="shared" si="57"/>
        <v>選択</v>
      </c>
      <c r="C555" s="68">
        <f t="shared" si="58"/>
        <v>0</v>
      </c>
      <c r="D555" s="68">
        <f t="shared" si="58"/>
        <v>0</v>
      </c>
      <c r="E555" s="143">
        <f t="shared" si="56"/>
        <v>555</v>
      </c>
      <c r="F555" s="68"/>
      <c r="G555" s="68" t="str">
        <f t="shared" si="59"/>
        <v>←先にカタログのタイプを選択</v>
      </c>
      <c r="AB555" s="104"/>
      <c r="AC555" s="104"/>
      <c r="AD555" s="104"/>
    </row>
    <row r="556" spans="1:30">
      <c r="A556" s="106"/>
      <c r="B556" s="68" t="str">
        <f t="shared" si="57"/>
        <v>選択</v>
      </c>
      <c r="C556" s="68">
        <f t="shared" si="58"/>
        <v>0</v>
      </c>
      <c r="D556" s="68">
        <f t="shared" si="58"/>
        <v>0</v>
      </c>
      <c r="E556" s="143">
        <f t="shared" si="56"/>
        <v>556</v>
      </c>
      <c r="F556" s="68"/>
      <c r="G556" s="68" t="str">
        <f t="shared" si="59"/>
        <v>←先にカタログのタイプを選択</v>
      </c>
      <c r="AB556" s="104"/>
      <c r="AC556" s="104"/>
      <c r="AD556" s="104"/>
    </row>
    <row r="557" spans="1:30">
      <c r="A557" s="106"/>
      <c r="B557" s="68" t="str">
        <f t="shared" si="57"/>
        <v>選択</v>
      </c>
      <c r="C557" s="68">
        <f t="shared" si="58"/>
        <v>0</v>
      </c>
      <c r="D557" s="68">
        <f t="shared" si="58"/>
        <v>0</v>
      </c>
      <c r="E557" s="143">
        <f t="shared" si="56"/>
        <v>557</v>
      </c>
      <c r="F557" s="68"/>
      <c r="G557" s="68" t="str">
        <f t="shared" si="59"/>
        <v>←先にカタログのタイプを選択</v>
      </c>
      <c r="AB557" s="104"/>
      <c r="AC557" s="104"/>
      <c r="AD557" s="104"/>
    </row>
    <row r="558" spans="1:30">
      <c r="A558" s="106"/>
      <c r="B558" s="68" t="str">
        <f t="shared" si="57"/>
        <v>選択</v>
      </c>
      <c r="C558" s="68">
        <f t="shared" si="58"/>
        <v>0</v>
      </c>
      <c r="D558" s="68">
        <f t="shared" si="58"/>
        <v>0</v>
      </c>
      <c r="E558" s="143">
        <f t="shared" si="56"/>
        <v>558</v>
      </c>
      <c r="F558" s="68"/>
      <c r="G558" s="68" t="str">
        <f t="shared" si="59"/>
        <v>←先にカタログのタイプを選択</v>
      </c>
      <c r="AB558" s="104"/>
      <c r="AC558" s="104"/>
      <c r="AD558" s="104"/>
    </row>
    <row r="559" spans="1:30">
      <c r="A559" s="106"/>
      <c r="B559" s="68" t="str">
        <f t="shared" si="57"/>
        <v>選択</v>
      </c>
      <c r="C559" s="68">
        <f t="shared" si="58"/>
        <v>0</v>
      </c>
      <c r="D559" s="68">
        <f t="shared" si="58"/>
        <v>0</v>
      </c>
      <c r="E559" s="143">
        <f t="shared" si="56"/>
        <v>559</v>
      </c>
      <c r="F559" s="68"/>
      <c r="G559" s="68" t="str">
        <f t="shared" si="59"/>
        <v>←先にカタログのタイプを選択</v>
      </c>
      <c r="AB559" s="104"/>
      <c r="AC559" s="104"/>
      <c r="AD559" s="104"/>
    </row>
    <row r="560" spans="1:30">
      <c r="A560" s="106"/>
      <c r="B560" s="68" t="str">
        <f t="shared" si="57"/>
        <v>選択</v>
      </c>
      <c r="C560" s="68">
        <f t="shared" si="58"/>
        <v>0</v>
      </c>
      <c r="D560" s="68">
        <f t="shared" si="58"/>
        <v>0</v>
      </c>
      <c r="E560" s="143">
        <f t="shared" si="56"/>
        <v>560</v>
      </c>
      <c r="F560" s="68"/>
      <c r="G560" s="68" t="str">
        <f t="shared" si="59"/>
        <v>←先にカタログのタイプを選択</v>
      </c>
      <c r="AB560" s="104"/>
      <c r="AC560" s="104"/>
      <c r="AD560" s="104"/>
    </row>
    <row r="561" spans="1:30">
      <c r="A561" s="106"/>
      <c r="B561" s="68" t="str">
        <f t="shared" si="57"/>
        <v>選択</v>
      </c>
      <c r="C561" s="68">
        <f t="shared" si="58"/>
        <v>0</v>
      </c>
      <c r="D561" s="68">
        <f t="shared" si="58"/>
        <v>0</v>
      </c>
      <c r="E561" s="143">
        <f t="shared" si="56"/>
        <v>561</v>
      </c>
      <c r="F561" s="68"/>
      <c r="G561" s="68" t="str">
        <f t="shared" si="59"/>
        <v>←先にカタログのタイプを選択</v>
      </c>
      <c r="AB561" s="104"/>
      <c r="AC561" s="104"/>
      <c r="AD561" s="104"/>
    </row>
    <row r="562" spans="1:30">
      <c r="A562" s="106"/>
      <c r="B562" s="68" t="str">
        <f t="shared" si="57"/>
        <v>選択</v>
      </c>
      <c r="C562" s="68">
        <f t="shared" si="58"/>
        <v>0</v>
      </c>
      <c r="D562" s="68">
        <f t="shared" si="58"/>
        <v>0</v>
      </c>
      <c r="E562" s="143">
        <f t="shared" si="56"/>
        <v>562</v>
      </c>
      <c r="F562" s="68"/>
      <c r="G562" s="68" t="str">
        <f t="shared" si="59"/>
        <v>←先にカタログのタイプを選択</v>
      </c>
      <c r="AB562" s="104"/>
      <c r="AC562" s="104"/>
      <c r="AD562" s="104"/>
    </row>
    <row r="563" spans="1:30">
      <c r="A563" s="106"/>
      <c r="B563" s="68" t="str">
        <f t="shared" si="57"/>
        <v>選択</v>
      </c>
      <c r="C563" s="68">
        <f t="shared" si="58"/>
        <v>0</v>
      </c>
      <c r="D563" s="68">
        <f t="shared" si="58"/>
        <v>0</v>
      </c>
      <c r="E563" s="143">
        <f t="shared" si="56"/>
        <v>563</v>
      </c>
      <c r="F563" s="68"/>
      <c r="G563" s="68" t="str">
        <f t="shared" si="59"/>
        <v>←先にカタログのタイプを選択</v>
      </c>
      <c r="AB563" s="104"/>
      <c r="AC563" s="104"/>
      <c r="AD563" s="104"/>
    </row>
    <row r="564" spans="1:30">
      <c r="A564" s="106"/>
      <c r="B564" s="68" t="str">
        <f t="shared" si="57"/>
        <v>選択</v>
      </c>
      <c r="C564" s="68">
        <f t="shared" si="58"/>
        <v>0</v>
      </c>
      <c r="D564" s="68">
        <f t="shared" si="58"/>
        <v>0</v>
      </c>
      <c r="E564" s="143">
        <f t="shared" si="56"/>
        <v>564</v>
      </c>
      <c r="F564" s="68"/>
      <c r="G564" s="68" t="str">
        <f t="shared" si="59"/>
        <v>←先にカタログのタイプを選択</v>
      </c>
      <c r="AB564" s="104"/>
      <c r="AC564" s="104"/>
      <c r="AD564" s="104"/>
    </row>
    <row r="565" spans="1:30">
      <c r="A565" s="106"/>
      <c r="B565" s="68" t="str">
        <f t="shared" si="57"/>
        <v>選択</v>
      </c>
      <c r="C565" s="68">
        <f t="shared" si="58"/>
        <v>0</v>
      </c>
      <c r="D565" s="68">
        <f t="shared" si="58"/>
        <v>0</v>
      </c>
      <c r="E565" s="143">
        <f t="shared" si="56"/>
        <v>565</v>
      </c>
      <c r="F565" s="68"/>
      <c r="G565" s="68" t="str">
        <f t="shared" si="59"/>
        <v>←先にカタログのタイプを選択</v>
      </c>
      <c r="AB565" s="104"/>
      <c r="AC565" s="104"/>
      <c r="AD565" s="104"/>
    </row>
    <row r="566" spans="1:30">
      <c r="A566" s="106"/>
      <c r="B566" s="68" t="str">
        <f t="shared" si="57"/>
        <v>選択</v>
      </c>
      <c r="C566" s="68">
        <f t="shared" si="58"/>
        <v>0</v>
      </c>
      <c r="D566" s="68">
        <f t="shared" si="58"/>
        <v>0</v>
      </c>
      <c r="E566" s="143">
        <f t="shared" si="56"/>
        <v>566</v>
      </c>
      <c r="F566" s="68"/>
      <c r="G566" s="68" t="str">
        <f t="shared" si="59"/>
        <v>←先にカタログのタイプを選択</v>
      </c>
      <c r="AB566" s="104"/>
      <c r="AC566" s="104"/>
      <c r="AD566" s="104"/>
    </row>
    <row r="567" spans="1:30">
      <c r="A567" s="106"/>
      <c r="B567" s="68" t="str">
        <f t="shared" si="57"/>
        <v>選択</v>
      </c>
      <c r="C567" s="68">
        <f t="shared" si="58"/>
        <v>0</v>
      </c>
      <c r="D567" s="68">
        <f t="shared" si="58"/>
        <v>0</v>
      </c>
      <c r="E567" s="143">
        <f t="shared" si="56"/>
        <v>567</v>
      </c>
      <c r="F567" s="68"/>
      <c r="G567" s="68" t="str">
        <f t="shared" si="59"/>
        <v>←先にカタログのタイプを選択</v>
      </c>
      <c r="AB567" s="104"/>
      <c r="AC567" s="104"/>
      <c r="AD567" s="104"/>
    </row>
    <row r="568" spans="1:30">
      <c r="A568" s="106"/>
      <c r="B568" s="68" t="str">
        <f t="shared" si="57"/>
        <v>選択</v>
      </c>
      <c r="C568" s="68">
        <f t="shared" si="58"/>
        <v>0</v>
      </c>
      <c r="D568" s="68">
        <f t="shared" si="58"/>
        <v>0</v>
      </c>
      <c r="E568" s="143">
        <f t="shared" si="56"/>
        <v>568</v>
      </c>
      <c r="F568" s="68"/>
      <c r="G568" s="68" t="str">
        <f t="shared" si="59"/>
        <v>←先にカタログのタイプを選択</v>
      </c>
      <c r="AB568" s="104"/>
      <c r="AC568" s="104"/>
      <c r="AD568" s="104"/>
    </row>
    <row r="569" spans="1:30">
      <c r="A569" s="106"/>
      <c r="B569" s="68" t="str">
        <f t="shared" si="57"/>
        <v>選択</v>
      </c>
      <c r="C569" s="68">
        <f t="shared" si="58"/>
        <v>0</v>
      </c>
      <c r="D569" s="68">
        <f t="shared" si="58"/>
        <v>0</v>
      </c>
      <c r="E569" s="143">
        <f t="shared" si="56"/>
        <v>569</v>
      </c>
      <c r="F569" s="68"/>
      <c r="G569" s="68" t="str">
        <f t="shared" si="59"/>
        <v>←先にカタログのタイプを選択</v>
      </c>
      <c r="AB569" s="104"/>
      <c r="AC569" s="104"/>
      <c r="AD569" s="104"/>
    </row>
    <row r="570" spans="1:30">
      <c r="A570" s="106"/>
      <c r="B570" s="68" t="str">
        <f t="shared" si="57"/>
        <v>選択</v>
      </c>
      <c r="C570" s="68">
        <f t="shared" si="58"/>
        <v>0</v>
      </c>
      <c r="D570" s="68">
        <f t="shared" si="58"/>
        <v>0</v>
      </c>
      <c r="E570" s="143">
        <f t="shared" si="56"/>
        <v>570</v>
      </c>
      <c r="F570" s="68"/>
      <c r="G570" s="68" t="str">
        <f t="shared" si="59"/>
        <v>←先にカタログのタイプを選択</v>
      </c>
      <c r="AB570" s="104"/>
      <c r="AC570" s="104"/>
      <c r="AD570" s="104"/>
    </row>
    <row r="571" spans="1:30">
      <c r="A571" s="106"/>
      <c r="B571" s="68" t="str">
        <f t="shared" si="57"/>
        <v>選択</v>
      </c>
      <c r="C571" s="68">
        <f t="shared" si="58"/>
        <v>0</v>
      </c>
      <c r="D571" s="68">
        <f t="shared" si="58"/>
        <v>0</v>
      </c>
      <c r="E571" s="143">
        <f t="shared" si="56"/>
        <v>571</v>
      </c>
      <c r="F571" s="68"/>
      <c r="G571" s="68" t="str">
        <f t="shared" si="59"/>
        <v>←先にカタログのタイプを選択</v>
      </c>
      <c r="AB571" s="104"/>
      <c r="AC571" s="104"/>
      <c r="AD571" s="104"/>
    </row>
    <row r="572" spans="1:30">
      <c r="A572" s="106"/>
      <c r="B572" s="68" t="str">
        <f t="shared" si="57"/>
        <v>選択</v>
      </c>
      <c r="C572" s="68">
        <f t="shared" si="58"/>
        <v>0</v>
      </c>
      <c r="D572" s="68">
        <f t="shared" si="58"/>
        <v>0</v>
      </c>
      <c r="E572" s="143">
        <f t="shared" si="56"/>
        <v>572</v>
      </c>
      <c r="F572" s="68"/>
      <c r="G572" s="68" t="str">
        <f t="shared" si="59"/>
        <v>←先にカタログのタイプを選択</v>
      </c>
      <c r="AB572" s="104"/>
      <c r="AC572" s="104"/>
      <c r="AD572" s="104"/>
    </row>
    <row r="573" spans="1:30">
      <c r="A573" s="106"/>
      <c r="B573" s="68" t="str">
        <f t="shared" si="57"/>
        <v>選択</v>
      </c>
      <c r="C573" s="68">
        <f t="shared" si="58"/>
        <v>0</v>
      </c>
      <c r="D573" s="68">
        <f t="shared" si="58"/>
        <v>0</v>
      </c>
      <c r="E573" s="143">
        <f t="shared" si="56"/>
        <v>573</v>
      </c>
      <c r="F573" s="68"/>
      <c r="G573" s="68" t="str">
        <f t="shared" si="59"/>
        <v>←先にカタログのタイプを選択</v>
      </c>
      <c r="AB573" s="104"/>
      <c r="AC573" s="104"/>
      <c r="AD573" s="104"/>
    </row>
    <row r="574" spans="1:30">
      <c r="A574" s="106"/>
      <c r="B574" s="68" t="str">
        <f t="shared" si="57"/>
        <v>選択</v>
      </c>
      <c r="C574" s="68">
        <f t="shared" si="58"/>
        <v>0</v>
      </c>
      <c r="D574" s="68">
        <f t="shared" si="58"/>
        <v>0</v>
      </c>
      <c r="E574" s="143">
        <f t="shared" si="56"/>
        <v>574</v>
      </c>
      <c r="F574" s="68"/>
      <c r="G574" s="68" t="str">
        <f t="shared" si="59"/>
        <v>←先にカタログのタイプを選択</v>
      </c>
      <c r="AB574" s="104"/>
      <c r="AC574" s="104"/>
      <c r="AD574" s="104"/>
    </row>
    <row r="575" spans="1:30">
      <c r="A575" s="106"/>
      <c r="B575" s="68" t="str">
        <f t="shared" si="57"/>
        <v>選択</v>
      </c>
      <c r="C575" s="68">
        <f t="shared" si="58"/>
        <v>0</v>
      </c>
      <c r="D575" s="68">
        <f t="shared" si="58"/>
        <v>0</v>
      </c>
      <c r="E575" s="143">
        <f t="shared" si="56"/>
        <v>575</v>
      </c>
      <c r="F575" s="68"/>
      <c r="G575" s="68" t="str">
        <f t="shared" si="59"/>
        <v>←先にカタログのタイプを選択</v>
      </c>
      <c r="AB575" s="104"/>
      <c r="AC575" s="104"/>
      <c r="AD575" s="104"/>
    </row>
    <row r="576" spans="1:30">
      <c r="A576" s="106"/>
      <c r="B576" s="68" t="str">
        <f t="shared" si="57"/>
        <v>選択</v>
      </c>
      <c r="C576" s="68">
        <f t="shared" si="58"/>
        <v>0</v>
      </c>
      <c r="D576" s="68">
        <f t="shared" si="58"/>
        <v>0</v>
      </c>
      <c r="E576" s="143">
        <f t="shared" si="56"/>
        <v>576</v>
      </c>
      <c r="F576" s="68"/>
      <c r="G576" s="68" t="str">
        <f t="shared" si="59"/>
        <v>←先にカタログのタイプを選択</v>
      </c>
      <c r="AB576" s="104"/>
      <c r="AC576" s="104"/>
      <c r="AD576" s="104"/>
    </row>
    <row r="577" spans="1:30">
      <c r="A577" s="106"/>
      <c r="B577" s="68" t="str">
        <f t="shared" si="57"/>
        <v>選択</v>
      </c>
      <c r="C577" s="68">
        <f t="shared" si="58"/>
        <v>0</v>
      </c>
      <c r="D577" s="68">
        <f t="shared" si="58"/>
        <v>0</v>
      </c>
      <c r="E577" s="143">
        <f t="shared" si="56"/>
        <v>577</v>
      </c>
      <c r="F577" s="68"/>
      <c r="G577" s="68" t="str">
        <f t="shared" si="59"/>
        <v>←先にカタログのタイプを選択</v>
      </c>
      <c r="AB577" s="104"/>
      <c r="AC577" s="104"/>
      <c r="AD577" s="104"/>
    </row>
    <row r="578" spans="1:30">
      <c r="A578" s="106"/>
      <c r="B578" s="68" t="str">
        <f t="shared" si="57"/>
        <v>選択</v>
      </c>
      <c r="C578" s="68">
        <f t="shared" si="58"/>
        <v>0</v>
      </c>
      <c r="D578" s="68">
        <f t="shared" si="58"/>
        <v>0</v>
      </c>
      <c r="E578" s="143">
        <f t="shared" si="56"/>
        <v>578</v>
      </c>
      <c r="F578" s="68"/>
      <c r="G578" s="68" t="str">
        <f t="shared" si="59"/>
        <v>←先にカタログのタイプを選択</v>
      </c>
      <c r="AB578" s="104"/>
      <c r="AC578" s="104"/>
      <c r="AD578" s="104"/>
    </row>
    <row r="579" spans="1:30" s="149" customFormat="1">
      <c r="A579" s="146"/>
      <c r="B579" s="147"/>
      <c r="C579" s="147"/>
      <c r="D579" s="147"/>
      <c r="E579" s="148">
        <f t="shared" si="56"/>
        <v>579</v>
      </c>
      <c r="F579" s="147"/>
      <c r="G579" s="147"/>
      <c r="AB579" s="150"/>
      <c r="AC579" s="150"/>
      <c r="AD579" s="150"/>
    </row>
    <row r="580" spans="1:30" s="149" customFormat="1">
      <c r="A580" s="146"/>
      <c r="B580" s="147"/>
      <c r="C580" s="147"/>
      <c r="D580" s="147"/>
      <c r="E580" s="148">
        <f t="shared" si="56"/>
        <v>580</v>
      </c>
      <c r="F580" s="147"/>
      <c r="G580" s="147"/>
      <c r="AB580" s="150"/>
      <c r="AC580" s="150"/>
      <c r="AD580" s="150"/>
    </row>
    <row r="581" spans="1:30">
      <c r="A581" s="106">
        <v>15</v>
      </c>
      <c r="B581" s="68" t="str">
        <f>IF(
$F$581=2,CHOOSE(
$B$115,"選択",D2,G2,J2,M2,P2,S2,V2,Y2,AB2,AE2,AH2,AK2,AN2,AQ2,AT2,AW2,AZ2,BC2,BF2,BI2,BL2,BO2,BR2,BU2,BX2,CA2,CD2),IF(
$F$581=3,CHOOSE(
$B$115,"選択",CM2,CP2,CS2,CV2,CY2,DB2,DE2,DH2,DK2,DN2,DQ2,DT2,DW2,DZ2,EC2,EF2,EI2,EL2,EO2,ER2,EU2,EX2,FA2,FD2,FG2,FJ2,FM2),IF(
$F$581=4,CHOOSE(
$B$115,"選択",FT2,FW2,FZ2,GC2,GF2,GI2,GL2,GO2,GR2,GU2,GX2,HA2,HD2,HG2,HJ2,HM2,HP2,HS2,HV2,HY2,IB2,IE2,IH2,IK2,IN2,IQ2,IT2),IF(
$F$581=5,CHOOSE(
$B$115,"選択",D2002,G2002,J2002,M2002,P2002,S2002,V2002,Y2002,AB2002,AE2002,AH2002,AK2002,AN2002,AQ2002,AT2002,AW2002,AZ2002,BC2002,BF2002,BI2002,BL2002,BO2002,BR2002,BU2002,BX2002,CA2002,CD2002),CHOOSE(
$B$115,"選択",CM2002,CP2002,CS2002,CV2002,CY2002,DB2002,DE2002,DH2002,DK2002,DN2002,DQ2002,DT2002,DW2002,DZ2002,EC2002,EF2002,EI2002,EL2002,EO2002,ER2002,EU2002,EX2002,FA2002,FD2002,FG2002,FJ2002,FM2002)))))</f>
        <v>選択</v>
      </c>
      <c r="C581" s="68">
        <f>IF(
$F$581=2,CHOOSE(
$B$115,0,E2,H2,K2,N2,Q2,T2,W2,Z2,AC2,AF2,AI2,AL2,AO2,AR2,AU2,AX2,BA2,BD2,BG2,BJ2,BM2,BP2,BS2,BV2,BY2,CB2,CE2),IF(
$F$581=3,CHOOSE(
$B$115,0,CN2,CQ2,CT2,CW2,CZ2,DC2,DF2,DI2,DL2,DO2,DR2,DU2,DX2,EA2,ED2,EG2,EJ2,EM2,EP2,ES2,EV2,EY2,FB2,FE2,FH2,FK2,FN2),IF(
$F$581=4,CHOOSE(
$B$115,0,FU2,FX2,GA2,GD2,GG2,GJ2,GM2,GP2,GS2,GV2,GY2,HB2,HE2,HH2,HK2,HN2,HQ2,HT2,HW2,HZ2,IC2,IF2,II2,IL2,IO2,IR2,IU2),IF(
$F$581=5,CHOOSE(
$B$115,0,E2002,H2002,K2002,N2002,Q2002,T2002,W2002,Z2002,AC2002,AF2002,AI2002,AL2002,AO2002,AR2002,AU2002,AX2002,BA2002,BD2002,BG2002,BJ2002,BM2002,BP2002,BS2002,BV2002,BY2002,CB2002,CE2002),CHOOSE(
$B$115,0,CN2002,CQ2002,CT2002,CW2002,CZ2002,DC2002,DF2002,DI2002,DL2002,DO2002,DR2002,DU2002,DX2002,EA2002,ED2002,EG2002,EJ2002,EM2002,EP2002,ES2002,EV2002,EY2002,FB2002,FE2002,FH2002,FK2002,FN2002)))))</f>
        <v>0</v>
      </c>
      <c r="D581" s="68">
        <f>IF(
$F$581=2,CHOOSE(
$B$115,0,F2,I2,L2,O2,R2,U2,X2,AA2,AD2,AG2,AJ2,AM2,AP2,AS2,AV2,AY2,BB2,BE2,BH2,BK2,BN2,BQ2,BT2,BW2,BZ2,CC2,CF2),IF(
$F$581=3,CHOOSE(
$B$115,0,CO2,CR2,CU2,CX2,DA2,DD2,DG2,DJ2,DM2,DP2,DS2,DV2,DY2,EB2,EE2,EH2,EK2,EN2,EQ2,ET2,EW2,EZ2,FC2,FF2,FI2,FL2,FO2),IF(
$F$581=4,CHOOSE(
$B$115,0,FV2,FY2,GB2,GE2,GH2,GK2,GN2,GQ2,GT2,GW2,GZ2,HC2,HF2,HI2,HL2,HO2,HR2,HU2,HX2,IA2,ID2,IG2,IJ2,IM2,IP2,IS2,IV2),IF(
$F$581=5,CHOOSE(
$B$115,0,F2002,I2002,L2002,O2002,R2002,U2002,X2002,AA2002,AD2002,AG2002,AJ2002,AM2002,AP2002,AS2002,AV2002,AY2002,BB2002,BE2002,BH2002,BK2002,BN2002,BQ2002,BT2002,BW2002,BZ2002,CC2002,CF2002),CHOOSE(
$B$115,0,CO2002,CR2002,CU2002,CX2002,DA2002,DD2002,DG2002,DJ2002,DM2002,DP2002,DS2002,DV2002,DY2002,EB2002,EE2002,EH2002,EK2002,EN2002,EQ2002,ET2002,EW2002,EZ2002,FC2002,FF2002,FI2002,FL2002,FO2002)))))</f>
        <v>0</v>
      </c>
      <c r="E581" s="143">
        <f t="shared" si="56"/>
        <v>581</v>
      </c>
      <c r="F581" s="68">
        <v>1</v>
      </c>
      <c r="G581" s="68" t="str">
        <f>CHOOSE($F$581,"←先にカタログのタイプを選択",C2,CL2,FS2,C2002,CL2002)</f>
        <v>←先にカタログのタイプを選択</v>
      </c>
      <c r="AB581" s="104"/>
      <c r="AC581" s="104"/>
      <c r="AD581" s="104"/>
    </row>
    <row r="582" spans="1:30">
      <c r="A582" s="106"/>
      <c r="B582" s="68" t="str">
        <f t="shared" ref="B582:B608" si="60">IF(
$F$581=2,CHOOSE(
$B$115,"選択",D3,G3,J3,M3,P3,S3,V3,Y3,AB3,AE3,AH3,AK3,AN3,AQ3,AT3,AW3,AZ3,BC3,BF3,BI3,BL3,BO3,BR3,BU3,BX3,CA3,CD3),IF(
$F$581=3,CHOOSE(
$B$115,"選択",CM3,CP3,CS3,CV3,CY3,DB3,DE3,DH3,DK3,DN3,DQ3,DT3,DW3,DZ3,EC3,EF3,EI3,EL3,EO3,ER3,EU3,EX3,FA3,FD3,FG3,FJ3,FM3),IF(
$F$581=4,CHOOSE(
$B$115,"選択",FT3,FW3,FZ3,GC3,GF3,GI3,GL3,GO3,GR3,GU3,GX3,HA3,HD3,HG3,HJ3,HM3,HP3,HS3,HV3,HY3,IB3,IE3,IH3,IK3,IN3,IQ3,IT3),IF(
$F$581=5,CHOOSE(
$B$115,"選択",D2003,G2003,J2003,M2003,P2003,S2003,V2003,Y2003,AB2003,AE2003,AH2003,AK2003,AN2003,AQ2003,AT2003,AW2003,AZ2003,BC2003,BF2003,BI2003,BL2003,BO2003,BR2003,BU2003,BX2003,CA2003,CD2003),CHOOSE(
$B$115,"選択",CM2003,CP2003,CS2003,CV2003,CY2003,DB2003,DE2003,DH2003,DK2003,DN2003,DQ2003,DT2003,DW2003,DZ2003,EC2003,EF2003,EI2003,EL2003,EO2003,ER2003,EU2003,EX2003,FA2003,FD2003,FG2003,FJ2003,FM2003)))))</f>
        <v>選択</v>
      </c>
      <c r="C582" s="68">
        <f t="shared" ref="C582:D608" si="61">IF(
$F$581=2,CHOOSE(
$B$115,0,E3,H3,K3,N3,Q3,T3,W3,Z3,AC3,AF3,AI3,AL3,AO3,AR3,AU3,AX3,BA3,BD3,BG3,BJ3,BM3,BP3,BS3,BV3,BY3,CB3,CE3),IF(
$F$581=3,CHOOSE(
$B$115,0,CN3,CQ3,CT3,CW3,CZ3,DC3,DF3,DI3,DL3,DO3,DR3,DU3,DX3,EA3,ED3,EG3,EJ3,EM3,EP3,ES3,EV3,EY3,FB3,FE3,FH3,FK3,FN3),IF(
$F$581=4,CHOOSE(
$B$115,0,FU3,FX3,GA3,GD3,GG3,GJ3,GM3,GP3,GS3,GV3,GY3,HB3,HE3,HH3,HK3,HN3,HQ3,HT3,HW3,HZ3,IC3,IF3,II3,IL3,IO3,IR3,IU3),IF(
$F$581=5,CHOOSE(
$B$115,0,E2003,H2003,K2003,N2003,Q2003,T2003,W2003,Z2003,AC2003,AF2003,AI2003,AL2003,AO2003,AR2003,AU2003,AX2003,BA2003,BD2003,BG2003,BJ2003,BM2003,BP2003,BS2003,BV2003,BY2003,CB2003,CE2003),CHOOSE(
$B$115,0,CN2003,CQ2003,CT2003,CW2003,CZ2003,DC2003,DF2003,DI2003,DL2003,DO2003,DR2003,DU2003,DX2003,EA2003,ED2003,EG2003,EJ2003,EM2003,EP2003,ES2003,EV2003,EY2003,FB2003,FE2003,FH2003,FK2003,FN2003)))))</f>
        <v>0</v>
      </c>
      <c r="D582" s="68">
        <f t="shared" si="61"/>
        <v>0</v>
      </c>
      <c r="E582" s="143">
        <f t="shared" si="56"/>
        <v>582</v>
      </c>
      <c r="F582" s="68"/>
      <c r="G582" s="68" t="str">
        <f t="shared" ref="G582:G608" si="62">CHOOSE($F$581,"←先にカタログのタイプを選択",C3,CL3,FS3,C2003,CL2003)</f>
        <v>←先にカタログのタイプを選択</v>
      </c>
      <c r="AB582" s="104"/>
      <c r="AC582" s="104"/>
      <c r="AD582" s="104"/>
    </row>
    <row r="583" spans="1:30">
      <c r="A583" s="106"/>
      <c r="B583" s="68" t="str">
        <f t="shared" si="60"/>
        <v>選択</v>
      </c>
      <c r="C583" s="68">
        <f t="shared" si="61"/>
        <v>0</v>
      </c>
      <c r="D583" s="68">
        <f t="shared" si="61"/>
        <v>0</v>
      </c>
      <c r="E583" s="143">
        <f t="shared" si="56"/>
        <v>583</v>
      </c>
      <c r="F583" s="68"/>
      <c r="G583" s="68" t="str">
        <f t="shared" si="62"/>
        <v>←先にカタログのタイプを選択</v>
      </c>
      <c r="AB583" s="104"/>
      <c r="AC583" s="104"/>
      <c r="AD583" s="104"/>
    </row>
    <row r="584" spans="1:30">
      <c r="A584" s="106"/>
      <c r="B584" s="68" t="str">
        <f t="shared" si="60"/>
        <v>選択</v>
      </c>
      <c r="C584" s="68">
        <f t="shared" si="61"/>
        <v>0</v>
      </c>
      <c r="D584" s="68">
        <f t="shared" si="61"/>
        <v>0</v>
      </c>
      <c r="E584" s="143">
        <f t="shared" si="56"/>
        <v>584</v>
      </c>
      <c r="F584" s="68"/>
      <c r="G584" s="68" t="str">
        <f t="shared" si="62"/>
        <v>←先にカタログのタイプを選択</v>
      </c>
      <c r="AB584" s="104"/>
      <c r="AC584" s="104"/>
      <c r="AD584" s="104"/>
    </row>
    <row r="585" spans="1:30">
      <c r="A585" s="106"/>
      <c r="B585" s="68" t="str">
        <f t="shared" si="60"/>
        <v>選択</v>
      </c>
      <c r="C585" s="68">
        <f t="shared" si="61"/>
        <v>0</v>
      </c>
      <c r="D585" s="68">
        <f t="shared" si="61"/>
        <v>0</v>
      </c>
      <c r="E585" s="143">
        <f t="shared" si="56"/>
        <v>585</v>
      </c>
      <c r="F585" s="68"/>
      <c r="G585" s="68" t="str">
        <f t="shared" si="62"/>
        <v>←先にカタログのタイプを選択</v>
      </c>
      <c r="AB585" s="104"/>
      <c r="AC585" s="104"/>
      <c r="AD585" s="104"/>
    </row>
    <row r="586" spans="1:30">
      <c r="A586" s="106"/>
      <c r="B586" s="68" t="str">
        <f t="shared" si="60"/>
        <v>選択</v>
      </c>
      <c r="C586" s="68">
        <f t="shared" si="61"/>
        <v>0</v>
      </c>
      <c r="D586" s="68">
        <f t="shared" si="61"/>
        <v>0</v>
      </c>
      <c r="E586" s="143">
        <f t="shared" si="56"/>
        <v>586</v>
      </c>
      <c r="F586" s="68"/>
      <c r="G586" s="68" t="str">
        <f t="shared" si="62"/>
        <v>←先にカタログのタイプを選択</v>
      </c>
      <c r="AB586" s="104"/>
      <c r="AC586" s="104"/>
      <c r="AD586" s="104"/>
    </row>
    <row r="587" spans="1:30">
      <c r="A587" s="106"/>
      <c r="B587" s="68" t="str">
        <f t="shared" si="60"/>
        <v>選択</v>
      </c>
      <c r="C587" s="68">
        <f t="shared" si="61"/>
        <v>0</v>
      </c>
      <c r="D587" s="68">
        <f t="shared" si="61"/>
        <v>0</v>
      </c>
      <c r="E587" s="143">
        <f t="shared" si="56"/>
        <v>587</v>
      </c>
      <c r="F587" s="68"/>
      <c r="G587" s="68" t="str">
        <f t="shared" si="62"/>
        <v>←先にカタログのタイプを選択</v>
      </c>
      <c r="AB587" s="104"/>
      <c r="AC587" s="104"/>
      <c r="AD587" s="104"/>
    </row>
    <row r="588" spans="1:30">
      <c r="A588" s="106"/>
      <c r="B588" s="68" t="str">
        <f t="shared" si="60"/>
        <v>選択</v>
      </c>
      <c r="C588" s="68">
        <f t="shared" si="61"/>
        <v>0</v>
      </c>
      <c r="D588" s="68">
        <f t="shared" si="61"/>
        <v>0</v>
      </c>
      <c r="E588" s="143">
        <f t="shared" si="56"/>
        <v>588</v>
      </c>
      <c r="F588" s="68"/>
      <c r="G588" s="68" t="str">
        <f t="shared" si="62"/>
        <v>←先にカタログのタイプを選択</v>
      </c>
      <c r="AB588" s="104"/>
      <c r="AC588" s="104"/>
      <c r="AD588" s="104"/>
    </row>
    <row r="589" spans="1:30">
      <c r="A589" s="106"/>
      <c r="B589" s="68" t="str">
        <f t="shared" si="60"/>
        <v>選択</v>
      </c>
      <c r="C589" s="68">
        <f t="shared" si="61"/>
        <v>0</v>
      </c>
      <c r="D589" s="68">
        <f t="shared" si="61"/>
        <v>0</v>
      </c>
      <c r="E589" s="143">
        <f t="shared" si="56"/>
        <v>589</v>
      </c>
      <c r="F589" s="68"/>
      <c r="G589" s="68" t="str">
        <f t="shared" si="62"/>
        <v>←先にカタログのタイプを選択</v>
      </c>
      <c r="AB589" s="104"/>
      <c r="AC589" s="104"/>
      <c r="AD589" s="104"/>
    </row>
    <row r="590" spans="1:30">
      <c r="A590" s="106"/>
      <c r="B590" s="68" t="str">
        <f t="shared" si="60"/>
        <v>選択</v>
      </c>
      <c r="C590" s="68">
        <f t="shared" si="61"/>
        <v>0</v>
      </c>
      <c r="D590" s="68">
        <f t="shared" si="61"/>
        <v>0</v>
      </c>
      <c r="E590" s="143">
        <f t="shared" si="56"/>
        <v>590</v>
      </c>
      <c r="F590" s="68"/>
      <c r="G590" s="68" t="str">
        <f t="shared" si="62"/>
        <v>←先にカタログのタイプを選択</v>
      </c>
      <c r="AB590" s="104"/>
      <c r="AC590" s="104"/>
      <c r="AD590" s="104"/>
    </row>
    <row r="591" spans="1:30">
      <c r="A591" s="106"/>
      <c r="B591" s="68" t="str">
        <f t="shared" si="60"/>
        <v>選択</v>
      </c>
      <c r="C591" s="68">
        <f t="shared" si="61"/>
        <v>0</v>
      </c>
      <c r="D591" s="68">
        <f t="shared" si="61"/>
        <v>0</v>
      </c>
      <c r="E591" s="143">
        <f t="shared" si="56"/>
        <v>591</v>
      </c>
      <c r="F591" s="68"/>
      <c r="G591" s="68" t="str">
        <f t="shared" si="62"/>
        <v>←先にカタログのタイプを選択</v>
      </c>
      <c r="AB591" s="104"/>
      <c r="AC591" s="104"/>
      <c r="AD591" s="104"/>
    </row>
    <row r="592" spans="1:30">
      <c r="A592" s="106"/>
      <c r="B592" s="68" t="str">
        <f t="shared" si="60"/>
        <v>選択</v>
      </c>
      <c r="C592" s="68">
        <f t="shared" si="61"/>
        <v>0</v>
      </c>
      <c r="D592" s="68">
        <f t="shared" si="61"/>
        <v>0</v>
      </c>
      <c r="E592" s="143">
        <f t="shared" si="56"/>
        <v>592</v>
      </c>
      <c r="F592" s="68"/>
      <c r="G592" s="68" t="str">
        <f t="shared" si="62"/>
        <v>←先にカタログのタイプを選択</v>
      </c>
      <c r="AB592" s="104"/>
      <c r="AC592" s="104"/>
      <c r="AD592" s="104"/>
    </row>
    <row r="593" spans="1:30">
      <c r="A593" s="106"/>
      <c r="B593" s="68" t="str">
        <f t="shared" si="60"/>
        <v>選択</v>
      </c>
      <c r="C593" s="68">
        <f t="shared" si="61"/>
        <v>0</v>
      </c>
      <c r="D593" s="68">
        <f t="shared" si="61"/>
        <v>0</v>
      </c>
      <c r="E593" s="143">
        <f t="shared" si="56"/>
        <v>593</v>
      </c>
      <c r="F593" s="68"/>
      <c r="G593" s="68" t="str">
        <f t="shared" si="62"/>
        <v>←先にカタログのタイプを選択</v>
      </c>
      <c r="AB593" s="104"/>
      <c r="AC593" s="104"/>
      <c r="AD593" s="104"/>
    </row>
    <row r="594" spans="1:30">
      <c r="A594" s="106"/>
      <c r="B594" s="68" t="str">
        <f t="shared" si="60"/>
        <v>選択</v>
      </c>
      <c r="C594" s="68">
        <f t="shared" si="61"/>
        <v>0</v>
      </c>
      <c r="D594" s="68">
        <f t="shared" si="61"/>
        <v>0</v>
      </c>
      <c r="E594" s="143">
        <f t="shared" si="56"/>
        <v>594</v>
      </c>
      <c r="F594" s="68"/>
      <c r="G594" s="68" t="str">
        <f t="shared" si="62"/>
        <v>←先にカタログのタイプを選択</v>
      </c>
      <c r="AB594" s="104"/>
      <c r="AC594" s="104"/>
      <c r="AD594" s="104"/>
    </row>
    <row r="595" spans="1:30">
      <c r="A595" s="106"/>
      <c r="B595" s="68" t="str">
        <f t="shared" si="60"/>
        <v>選択</v>
      </c>
      <c r="C595" s="68">
        <f t="shared" si="61"/>
        <v>0</v>
      </c>
      <c r="D595" s="68">
        <f t="shared" si="61"/>
        <v>0</v>
      </c>
      <c r="E595" s="143">
        <f t="shared" si="56"/>
        <v>595</v>
      </c>
      <c r="F595" s="68"/>
      <c r="G595" s="68" t="str">
        <f t="shared" si="62"/>
        <v>←先にカタログのタイプを選択</v>
      </c>
      <c r="AB595" s="104"/>
      <c r="AC595" s="104"/>
      <c r="AD595" s="104"/>
    </row>
    <row r="596" spans="1:30">
      <c r="A596" s="106"/>
      <c r="B596" s="68" t="str">
        <f t="shared" si="60"/>
        <v>選択</v>
      </c>
      <c r="C596" s="68">
        <f t="shared" si="61"/>
        <v>0</v>
      </c>
      <c r="D596" s="68">
        <f t="shared" si="61"/>
        <v>0</v>
      </c>
      <c r="E596" s="143">
        <f t="shared" si="56"/>
        <v>596</v>
      </c>
      <c r="F596" s="68"/>
      <c r="G596" s="68" t="str">
        <f t="shared" si="62"/>
        <v>←先にカタログのタイプを選択</v>
      </c>
      <c r="AB596" s="104"/>
      <c r="AC596" s="104"/>
      <c r="AD596" s="104"/>
    </row>
    <row r="597" spans="1:30">
      <c r="A597" s="106"/>
      <c r="B597" s="68" t="str">
        <f t="shared" si="60"/>
        <v>選択</v>
      </c>
      <c r="C597" s="68">
        <f t="shared" si="61"/>
        <v>0</v>
      </c>
      <c r="D597" s="68">
        <f t="shared" si="61"/>
        <v>0</v>
      </c>
      <c r="E597" s="143">
        <f t="shared" si="56"/>
        <v>597</v>
      </c>
      <c r="F597" s="68"/>
      <c r="G597" s="68" t="str">
        <f t="shared" si="62"/>
        <v>←先にカタログのタイプを選択</v>
      </c>
      <c r="AB597" s="104"/>
      <c r="AC597" s="104"/>
      <c r="AD597" s="104"/>
    </row>
    <row r="598" spans="1:30">
      <c r="A598" s="106"/>
      <c r="B598" s="68" t="str">
        <f t="shared" si="60"/>
        <v>選択</v>
      </c>
      <c r="C598" s="68">
        <f t="shared" si="61"/>
        <v>0</v>
      </c>
      <c r="D598" s="68">
        <f t="shared" si="61"/>
        <v>0</v>
      </c>
      <c r="E598" s="143">
        <f t="shared" si="56"/>
        <v>598</v>
      </c>
      <c r="F598" s="68"/>
      <c r="G598" s="68" t="str">
        <f t="shared" si="62"/>
        <v>←先にカタログのタイプを選択</v>
      </c>
      <c r="AB598" s="104"/>
      <c r="AC598" s="104"/>
      <c r="AD598" s="104"/>
    </row>
    <row r="599" spans="1:30">
      <c r="A599" s="106"/>
      <c r="B599" s="68" t="str">
        <f t="shared" si="60"/>
        <v>選択</v>
      </c>
      <c r="C599" s="68">
        <f t="shared" si="61"/>
        <v>0</v>
      </c>
      <c r="D599" s="68">
        <f t="shared" si="61"/>
        <v>0</v>
      </c>
      <c r="E599" s="143">
        <f t="shared" si="56"/>
        <v>599</v>
      </c>
      <c r="F599" s="68"/>
      <c r="G599" s="68" t="str">
        <f t="shared" si="62"/>
        <v>←先にカタログのタイプを選択</v>
      </c>
      <c r="AB599" s="104"/>
      <c r="AC599" s="104"/>
      <c r="AD599" s="104"/>
    </row>
    <row r="600" spans="1:30">
      <c r="A600" s="106"/>
      <c r="B600" s="68" t="str">
        <f t="shared" si="60"/>
        <v>選択</v>
      </c>
      <c r="C600" s="68">
        <f t="shared" si="61"/>
        <v>0</v>
      </c>
      <c r="D600" s="68">
        <f t="shared" si="61"/>
        <v>0</v>
      </c>
      <c r="E600" s="143">
        <f t="shared" si="56"/>
        <v>600</v>
      </c>
      <c r="F600" s="68"/>
      <c r="G600" s="68" t="str">
        <f t="shared" si="62"/>
        <v>←先にカタログのタイプを選択</v>
      </c>
      <c r="AB600" s="104"/>
      <c r="AC600" s="104"/>
      <c r="AD600" s="104"/>
    </row>
    <row r="601" spans="1:30">
      <c r="A601" s="106"/>
      <c r="B601" s="68" t="str">
        <f t="shared" si="60"/>
        <v>選択</v>
      </c>
      <c r="C601" s="68">
        <f t="shared" si="61"/>
        <v>0</v>
      </c>
      <c r="D601" s="68">
        <f t="shared" si="61"/>
        <v>0</v>
      </c>
      <c r="E601" s="143">
        <f t="shared" si="56"/>
        <v>601</v>
      </c>
      <c r="F601" s="68"/>
      <c r="G601" s="68" t="str">
        <f t="shared" si="62"/>
        <v>←先にカタログのタイプを選択</v>
      </c>
      <c r="AB601" s="104"/>
      <c r="AC601" s="104"/>
      <c r="AD601" s="104"/>
    </row>
    <row r="602" spans="1:30">
      <c r="A602" s="106"/>
      <c r="B602" s="68" t="str">
        <f t="shared" si="60"/>
        <v>選択</v>
      </c>
      <c r="C602" s="68">
        <f t="shared" si="61"/>
        <v>0</v>
      </c>
      <c r="D602" s="68">
        <f t="shared" si="61"/>
        <v>0</v>
      </c>
      <c r="E602" s="143">
        <f t="shared" si="56"/>
        <v>602</v>
      </c>
      <c r="F602" s="68"/>
      <c r="G602" s="68" t="str">
        <f t="shared" si="62"/>
        <v>←先にカタログのタイプを選択</v>
      </c>
      <c r="AB602" s="104"/>
      <c r="AC602" s="104"/>
      <c r="AD602" s="104"/>
    </row>
    <row r="603" spans="1:30">
      <c r="A603" s="106"/>
      <c r="B603" s="68" t="str">
        <f t="shared" si="60"/>
        <v>選択</v>
      </c>
      <c r="C603" s="68">
        <f t="shared" si="61"/>
        <v>0</v>
      </c>
      <c r="D603" s="68">
        <f t="shared" si="61"/>
        <v>0</v>
      </c>
      <c r="E603" s="143">
        <f t="shared" si="56"/>
        <v>603</v>
      </c>
      <c r="F603" s="68"/>
      <c r="G603" s="68" t="str">
        <f t="shared" si="62"/>
        <v>←先にカタログのタイプを選択</v>
      </c>
      <c r="AB603" s="104"/>
      <c r="AC603" s="104"/>
      <c r="AD603" s="104"/>
    </row>
    <row r="604" spans="1:30">
      <c r="A604" s="106"/>
      <c r="B604" s="68" t="str">
        <f t="shared" si="60"/>
        <v>選択</v>
      </c>
      <c r="C604" s="68">
        <f t="shared" si="61"/>
        <v>0</v>
      </c>
      <c r="D604" s="68">
        <f t="shared" si="61"/>
        <v>0</v>
      </c>
      <c r="E604" s="143">
        <f t="shared" si="56"/>
        <v>604</v>
      </c>
      <c r="F604" s="68"/>
      <c r="G604" s="68" t="str">
        <f t="shared" si="62"/>
        <v>←先にカタログのタイプを選択</v>
      </c>
      <c r="AB604" s="104"/>
      <c r="AC604" s="104"/>
      <c r="AD604" s="104"/>
    </row>
    <row r="605" spans="1:30">
      <c r="A605" s="106"/>
      <c r="B605" s="68" t="str">
        <f t="shared" si="60"/>
        <v>選択</v>
      </c>
      <c r="C605" s="68">
        <f t="shared" si="61"/>
        <v>0</v>
      </c>
      <c r="D605" s="68">
        <f t="shared" si="61"/>
        <v>0</v>
      </c>
      <c r="E605" s="143">
        <f t="shared" si="56"/>
        <v>605</v>
      </c>
      <c r="F605" s="68"/>
      <c r="G605" s="68" t="str">
        <f t="shared" si="62"/>
        <v>←先にカタログのタイプを選択</v>
      </c>
      <c r="AB605" s="104"/>
      <c r="AC605" s="104"/>
      <c r="AD605" s="104"/>
    </row>
    <row r="606" spans="1:30">
      <c r="A606" s="106"/>
      <c r="B606" s="68" t="str">
        <f t="shared" si="60"/>
        <v>選択</v>
      </c>
      <c r="C606" s="68">
        <f t="shared" si="61"/>
        <v>0</v>
      </c>
      <c r="D606" s="68">
        <f t="shared" si="61"/>
        <v>0</v>
      </c>
      <c r="E606" s="143">
        <f t="shared" si="56"/>
        <v>606</v>
      </c>
      <c r="F606" s="68"/>
      <c r="G606" s="68" t="str">
        <f t="shared" si="62"/>
        <v>←先にカタログのタイプを選択</v>
      </c>
      <c r="AB606" s="104"/>
      <c r="AC606" s="104"/>
      <c r="AD606" s="104"/>
    </row>
    <row r="607" spans="1:30">
      <c r="A607" s="106"/>
      <c r="B607" s="68" t="str">
        <f t="shared" si="60"/>
        <v>選択</v>
      </c>
      <c r="C607" s="68">
        <f t="shared" si="61"/>
        <v>0</v>
      </c>
      <c r="D607" s="68">
        <f t="shared" si="61"/>
        <v>0</v>
      </c>
      <c r="E607" s="143">
        <f t="shared" si="56"/>
        <v>607</v>
      </c>
      <c r="F607" s="68"/>
      <c r="G607" s="68" t="str">
        <f t="shared" si="62"/>
        <v>←先にカタログのタイプを選択</v>
      </c>
      <c r="AB607" s="104"/>
      <c r="AC607" s="104"/>
      <c r="AD607" s="104"/>
    </row>
    <row r="608" spans="1:30">
      <c r="A608" s="106"/>
      <c r="B608" s="68" t="str">
        <f t="shared" si="60"/>
        <v>選択</v>
      </c>
      <c r="C608" s="68">
        <f t="shared" si="61"/>
        <v>0</v>
      </c>
      <c r="D608" s="68">
        <f t="shared" si="61"/>
        <v>0</v>
      </c>
      <c r="E608" s="143">
        <f t="shared" si="56"/>
        <v>608</v>
      </c>
      <c r="F608" s="68"/>
      <c r="G608" s="68" t="str">
        <f t="shared" si="62"/>
        <v>←先にカタログのタイプを選択</v>
      </c>
      <c r="AB608" s="104"/>
      <c r="AC608" s="104"/>
      <c r="AD608" s="104"/>
    </row>
    <row r="609" spans="1:30" s="149" customFormat="1">
      <c r="A609" s="146"/>
      <c r="B609" s="147"/>
      <c r="C609" s="147"/>
      <c r="D609" s="147"/>
      <c r="E609" s="148">
        <f t="shared" si="56"/>
        <v>609</v>
      </c>
      <c r="F609" s="147"/>
      <c r="G609" s="147"/>
      <c r="AB609" s="150"/>
      <c r="AC609" s="150"/>
      <c r="AD609" s="150"/>
    </row>
    <row r="610" spans="1:30" s="149" customFormat="1">
      <c r="A610" s="146"/>
      <c r="B610" s="147"/>
      <c r="C610" s="147"/>
      <c r="D610" s="147"/>
      <c r="E610" s="148">
        <f t="shared" si="56"/>
        <v>610</v>
      </c>
      <c r="F610" s="147"/>
      <c r="G610" s="147"/>
      <c r="AB610" s="150"/>
      <c r="AC610" s="150"/>
      <c r="AD610" s="150"/>
    </row>
    <row r="611" spans="1:30">
      <c r="A611" s="106">
        <v>16</v>
      </c>
      <c r="B611" s="68" t="str">
        <f>IF(
$F$611=2,CHOOSE(
$B$116,"選択",D2,G2,J2,M2,P2,S2,V2,Y2,AB2,AE2,AH2,AK2,AN2,AQ2,AT2,AW2,AZ2,BC2,BF2,BI2,BL2,BO2,BR2,BU2,BX2,CA2,CD2),IF(
$F$611=3,CHOOSE(
$B$116,"選択",CM2,CP2,CS2,CV2,CY2,DB2,DE2,DH2,DK2,DN2,DQ2,DT2,DW2,DZ2,EC2,EF2,EI2,EL2,EO2,ER2,EU2,EX2,FA2,FD2,FG2,FJ2,FM2),IF(
$F$611=4,CHOOSE(
$B$116,"選択",FT2,FW2,FZ2,GC2,GF2,GI2,GL2,GO2,GR2,GU2,GX2,HA2,HD2,HG2,HJ2,HM2,HP2,HS2,HV2,HY2,IB2,IE2,IH2,IK2,IN2,IQ2,IT2),IF(
$F$611=5,CHOOSE(
$B$116,"選択",D2002,G2002,J2002,M2002,P2002,S2002,V2002,Y2002,AB2002,AE2002,AH2002,AK2002,AN2002,AQ2002,AT2002,AW2002,AZ2002,BC2002,BF2002,BI2002,BL2002,BO2002,BR2002,BU2002,BX2002,CA2002,CD2002),CHOOSE(
$B$116,"選択",CM2002,CP2002,CS2002,CV2002,CY2002,DB2002,DE2002,DH2002,DK2002,DN2002,DQ2002,DT2002,DW2002,DZ2002,EC2002,EF2002,EI2002,EL2002,EO2002,ER2002,EU2002,EX2002,FA2002,FD2002,FG2002,FJ2002,FM2002)))))</f>
        <v>選択</v>
      </c>
      <c r="C611" s="68">
        <f>IF(
$F$611=2,CHOOSE(
$B$116,0,E2,H2,K2,N2,Q2,T2,W2,Z2,AC2,AF2,AI2,AL2,AO2,AR2,AU2,AX2,BA2,BD2,BG2,BJ2,BM2,BP2,BS2,BV2,BY2,CB2,CE2),IF(
$F$611=3,CHOOSE(
$B$116,0,CN2,CQ2,CT2,CW2,CZ2,DC2,DF2,DI2,DL2,DO2,DR2,DU2,DX2,EA2,ED2,EG2,EJ2,EM2,EP2,ES2,EV2,EY2,FB2,FE2,FH2,FK2,FN2),IF(
$F$611=4,CHOOSE(
$B$116,0,FU2,FX2,GA2,GD2,GG2,GJ2,GM2,GP2,GS2,GV2,GY2,HB2,HE2,HH2,HK2,HN2,HQ2,HT2,HW2,HZ2,IC2,IF2,II2,IL2,IO2,IR2,IU2),IF(
$F$611=5,CHOOSE(
$B$116,0,E2002,H2002,K2002,N2002,Q2002,T2002,W2002,Z2002,AC2002,AF2002,AI2002,AL2002,AO2002,AR2002,AU2002,AX2002,BA2002,BD2002,BG2002,BJ2002,BM2002,BP2002,BS2002,BV2002,BY2002,CB2002,CE2002),CHOOSE(
$B$116,0,CN2002,CQ2002,CT2002,CW2002,CZ2002,DC2002,DF2002,DI2002,DL2002,DO2002,DR2002,DU2002,DX2002,EA2002,ED2002,EG2002,EJ2002,EM2002,EP2002,ES2002,EV2002,EY2002,FB2002,FE2002,FH2002,FK2002,FN2002)))))</f>
        <v>0</v>
      </c>
      <c r="D611" s="68">
        <f>IF(
$F$611=2,CHOOSE(
$B$116,0,F2,I2,L2,O2,R2,U2,X2,AA2,AD2,AG2,AJ2,AM2,AP2,AS2,AV2,AY2,BB2,BE2,BH2,BK2,BN2,BQ2,BT2,BW2,BZ2,CC2,CF2),IF(
$F$611=3,CHOOSE(
$B$116,0,CO2,CR2,CU2,CX2,DA2,DD2,DG2,DJ2,DM2,DP2,DS2,DV2,DY2,EB2,EE2,EH2,EK2,EN2,EQ2,ET2,EW2,EZ2,FC2,FF2,FI2,FL2,FO2),IF(
$F$611=4,CHOOSE(
$B$116,0,FV2,FY2,GB2,GE2,GH2,GK2,GN2,GQ2,GT2,GW2,GZ2,HC2,HF2,HI2,HL2,HO2,HR2,HU2,HX2,IA2,ID2,IG2,IJ2,IM2,IP2,IS2,IV2),IF(
$F$611=5,CHOOSE(
$B$116,0,F2002,I2002,L2002,O2002,R2002,U2002,X2002,AA2002,AD2002,AG2002,AJ2002,AM2002,AP2002,AS2002,AV2002,AY2002,BB2002,BE2002,BH2002,BK2002,BN2002,BQ2002,BT2002,BW2002,BZ2002,CC2002,CF2002),CHOOSE(
$B$116,0,CO2002,CR2002,CU2002,CX2002,DA2002,DD2002,DG2002,DJ2002,DM2002,DP2002,DS2002,DV2002,DY2002,EB2002,EE2002,EH2002,EK2002,EN2002,EQ2002,ET2002,EW2002,EZ2002,FC2002,FF2002,FI2002,FL2002,FO2002)))))</f>
        <v>0</v>
      </c>
      <c r="E611" s="143">
        <f t="shared" ref="E611:E674" si="63">E610+1</f>
        <v>611</v>
      </c>
      <c r="F611" s="68">
        <v>1</v>
      </c>
      <c r="G611" s="68" t="str">
        <f>CHOOSE($F$611,"←先にカタログのタイプを選択",C2,CL2,FS2,C2002,CL2002)</f>
        <v>←先にカタログのタイプを選択</v>
      </c>
      <c r="AB611" s="104"/>
      <c r="AC611" s="104"/>
      <c r="AD611" s="104"/>
    </row>
    <row r="612" spans="1:30">
      <c r="A612" s="106"/>
      <c r="B612" s="68" t="str">
        <f t="shared" ref="B612:B638" si="64">IF(
$F$611=2,CHOOSE(
$B$116,"選択",D3,G3,J3,M3,P3,S3,V3,Y3,AB3,AE3,AH3,AK3,AN3,AQ3,AT3,AW3,AZ3,BC3,BF3,BI3,BL3,BO3,BR3,BU3,BX3,CA3,CD3),IF(
$F$611=3,CHOOSE(
$B$116,"選択",CM3,CP3,CS3,CV3,CY3,DB3,DE3,DH3,DK3,DN3,DQ3,DT3,DW3,DZ3,EC3,EF3,EI3,EL3,EO3,ER3,EU3,EX3,FA3,FD3,FG3,FJ3,FM3),IF(
$F$611=4,CHOOSE(
$B$116,"選択",FT3,FW3,FZ3,GC3,GF3,GI3,GL3,GO3,GR3,GU3,GX3,HA3,HD3,HG3,HJ3,HM3,HP3,HS3,HV3,HY3,IB3,IE3,IH3,IK3,IN3,IQ3,IT3),IF(
$F$611=5,CHOOSE(
$B$116,"選択",D2003,G2003,J2003,M2003,P2003,S2003,V2003,Y2003,AB2003,AE2003,AH2003,AK2003,AN2003,AQ2003,AT2003,AW2003,AZ2003,BC2003,BF2003,BI2003,BL2003,BO2003,BR2003,BU2003,BX2003,CA2003,CD2003),CHOOSE(
$B$116,"選択",CM2003,CP2003,CS2003,CV2003,CY2003,DB2003,DE2003,DH2003,DK2003,DN2003,DQ2003,DT2003,DW2003,DZ2003,EC2003,EF2003,EI2003,EL2003,EO2003,ER2003,EU2003,EX2003,FA2003,FD2003,FG2003,FJ2003,FM2003)))))</f>
        <v>選択</v>
      </c>
      <c r="C612" s="68">
        <f t="shared" ref="C612:D638" si="65">IF(
$F$611=2,CHOOSE(
$B$116,0,E3,H3,K3,N3,Q3,T3,W3,Z3,AC3,AF3,AI3,AL3,AO3,AR3,AU3,AX3,BA3,BD3,BG3,BJ3,BM3,BP3,BS3,BV3,BY3,CB3,CE3),IF(
$F$611=3,CHOOSE(
$B$116,0,CN3,CQ3,CT3,CW3,CZ3,DC3,DF3,DI3,DL3,DO3,DR3,DU3,DX3,EA3,ED3,EG3,EJ3,EM3,EP3,ES3,EV3,EY3,FB3,FE3,FH3,FK3,FN3),IF(
$F$611=4,CHOOSE(
$B$116,0,FU3,FX3,GA3,GD3,GG3,GJ3,GM3,GP3,GS3,GV3,GY3,HB3,HE3,HH3,HK3,HN3,HQ3,HT3,HW3,HZ3,IC3,IF3,II3,IL3,IO3,IR3,IU3),IF(
$F$611=5,CHOOSE(
$B$116,0,E2003,H2003,K2003,N2003,Q2003,T2003,W2003,Z2003,AC2003,AF2003,AI2003,AL2003,AO2003,AR2003,AU2003,AX2003,BA2003,BD2003,BG2003,BJ2003,BM2003,BP2003,BS2003,BV2003,BY2003,CB2003,CE2003),CHOOSE(
$B$116,0,CN2003,CQ2003,CT2003,CW2003,CZ2003,DC2003,DF2003,DI2003,DL2003,DO2003,DR2003,DU2003,DX2003,EA2003,ED2003,EG2003,EJ2003,EM2003,EP2003,ES2003,EV2003,EY2003,FB2003,FE2003,FH2003,FK2003,FN2003)))))</f>
        <v>0</v>
      </c>
      <c r="D612" s="68">
        <f t="shared" si="65"/>
        <v>0</v>
      </c>
      <c r="E612" s="143">
        <f t="shared" si="63"/>
        <v>612</v>
      </c>
      <c r="F612" s="68"/>
      <c r="G612" s="68" t="str">
        <f t="shared" ref="G612:G638" si="66">CHOOSE($F$611,"←先にカタログのタイプを選択",C3,CL3,FS3,C2003,CL2003)</f>
        <v>←先にカタログのタイプを選択</v>
      </c>
      <c r="AB612" s="104"/>
      <c r="AC612" s="104"/>
      <c r="AD612" s="104"/>
    </row>
    <row r="613" spans="1:30">
      <c r="A613" s="106"/>
      <c r="B613" s="68" t="str">
        <f t="shared" si="64"/>
        <v>選択</v>
      </c>
      <c r="C613" s="68">
        <f t="shared" si="65"/>
        <v>0</v>
      </c>
      <c r="D613" s="68">
        <f t="shared" si="65"/>
        <v>0</v>
      </c>
      <c r="E613" s="143">
        <f t="shared" si="63"/>
        <v>613</v>
      </c>
      <c r="F613" s="68"/>
      <c r="G613" s="68" t="str">
        <f t="shared" si="66"/>
        <v>←先にカタログのタイプを選択</v>
      </c>
      <c r="AB613" s="104"/>
      <c r="AC613" s="104"/>
      <c r="AD613" s="104"/>
    </row>
    <row r="614" spans="1:30">
      <c r="A614" s="106"/>
      <c r="B614" s="68" t="str">
        <f t="shared" si="64"/>
        <v>選択</v>
      </c>
      <c r="C614" s="68">
        <f t="shared" si="65"/>
        <v>0</v>
      </c>
      <c r="D614" s="68">
        <f t="shared" si="65"/>
        <v>0</v>
      </c>
      <c r="E614" s="143">
        <f t="shared" si="63"/>
        <v>614</v>
      </c>
      <c r="F614" s="68"/>
      <c r="G614" s="68" t="str">
        <f t="shared" si="66"/>
        <v>←先にカタログのタイプを選択</v>
      </c>
      <c r="AB614" s="104"/>
      <c r="AC614" s="104"/>
      <c r="AD614" s="104"/>
    </row>
    <row r="615" spans="1:30">
      <c r="A615" s="106"/>
      <c r="B615" s="68" t="str">
        <f t="shared" si="64"/>
        <v>選択</v>
      </c>
      <c r="C615" s="68">
        <f t="shared" si="65"/>
        <v>0</v>
      </c>
      <c r="D615" s="68">
        <f t="shared" si="65"/>
        <v>0</v>
      </c>
      <c r="E615" s="143">
        <f t="shared" si="63"/>
        <v>615</v>
      </c>
      <c r="F615" s="68"/>
      <c r="G615" s="68" t="str">
        <f t="shared" si="66"/>
        <v>←先にカタログのタイプを選択</v>
      </c>
      <c r="AB615" s="104"/>
      <c r="AC615" s="104"/>
      <c r="AD615" s="104"/>
    </row>
    <row r="616" spans="1:30">
      <c r="A616" s="106"/>
      <c r="B616" s="68" t="str">
        <f t="shared" si="64"/>
        <v>選択</v>
      </c>
      <c r="C616" s="68">
        <f t="shared" si="65"/>
        <v>0</v>
      </c>
      <c r="D616" s="68">
        <f t="shared" si="65"/>
        <v>0</v>
      </c>
      <c r="E616" s="143">
        <f t="shared" si="63"/>
        <v>616</v>
      </c>
      <c r="F616" s="68"/>
      <c r="G616" s="68" t="str">
        <f t="shared" si="66"/>
        <v>←先にカタログのタイプを選択</v>
      </c>
      <c r="AB616" s="104"/>
      <c r="AC616" s="104"/>
      <c r="AD616" s="104"/>
    </row>
    <row r="617" spans="1:30">
      <c r="A617" s="106"/>
      <c r="B617" s="68" t="str">
        <f t="shared" si="64"/>
        <v>選択</v>
      </c>
      <c r="C617" s="68">
        <f t="shared" si="65"/>
        <v>0</v>
      </c>
      <c r="D617" s="68">
        <f t="shared" si="65"/>
        <v>0</v>
      </c>
      <c r="E617" s="143">
        <f t="shared" si="63"/>
        <v>617</v>
      </c>
      <c r="F617" s="68"/>
      <c r="G617" s="68" t="str">
        <f t="shared" si="66"/>
        <v>←先にカタログのタイプを選択</v>
      </c>
      <c r="AB617" s="104"/>
      <c r="AC617" s="104"/>
      <c r="AD617" s="104"/>
    </row>
    <row r="618" spans="1:30">
      <c r="A618" s="106"/>
      <c r="B618" s="68" t="str">
        <f t="shared" si="64"/>
        <v>選択</v>
      </c>
      <c r="C618" s="68">
        <f t="shared" si="65"/>
        <v>0</v>
      </c>
      <c r="D618" s="68">
        <f t="shared" si="65"/>
        <v>0</v>
      </c>
      <c r="E618" s="143">
        <f t="shared" si="63"/>
        <v>618</v>
      </c>
      <c r="F618" s="68"/>
      <c r="G618" s="68" t="str">
        <f t="shared" si="66"/>
        <v>←先にカタログのタイプを選択</v>
      </c>
      <c r="AB618" s="104"/>
      <c r="AC618" s="104"/>
      <c r="AD618" s="104"/>
    </row>
    <row r="619" spans="1:30">
      <c r="A619" s="106"/>
      <c r="B619" s="68" t="str">
        <f t="shared" si="64"/>
        <v>選択</v>
      </c>
      <c r="C619" s="68">
        <f t="shared" si="65"/>
        <v>0</v>
      </c>
      <c r="D619" s="68">
        <f t="shared" si="65"/>
        <v>0</v>
      </c>
      <c r="E619" s="143">
        <f t="shared" si="63"/>
        <v>619</v>
      </c>
      <c r="F619" s="68"/>
      <c r="G619" s="68" t="str">
        <f t="shared" si="66"/>
        <v>←先にカタログのタイプを選択</v>
      </c>
      <c r="AB619" s="104"/>
      <c r="AC619" s="104"/>
      <c r="AD619" s="104"/>
    </row>
    <row r="620" spans="1:30">
      <c r="A620" s="106"/>
      <c r="B620" s="68" t="str">
        <f t="shared" si="64"/>
        <v>選択</v>
      </c>
      <c r="C620" s="68">
        <f t="shared" si="65"/>
        <v>0</v>
      </c>
      <c r="D620" s="68">
        <f t="shared" si="65"/>
        <v>0</v>
      </c>
      <c r="E620" s="143">
        <f t="shared" si="63"/>
        <v>620</v>
      </c>
      <c r="F620" s="68"/>
      <c r="G620" s="68" t="str">
        <f t="shared" si="66"/>
        <v>←先にカタログのタイプを選択</v>
      </c>
      <c r="AB620" s="104"/>
      <c r="AC620" s="104"/>
      <c r="AD620" s="104"/>
    </row>
    <row r="621" spans="1:30">
      <c r="A621" s="106"/>
      <c r="B621" s="68" t="str">
        <f t="shared" si="64"/>
        <v>選択</v>
      </c>
      <c r="C621" s="68">
        <f t="shared" si="65"/>
        <v>0</v>
      </c>
      <c r="D621" s="68">
        <f t="shared" si="65"/>
        <v>0</v>
      </c>
      <c r="E621" s="143">
        <f t="shared" si="63"/>
        <v>621</v>
      </c>
      <c r="F621" s="68"/>
      <c r="G621" s="68" t="str">
        <f t="shared" si="66"/>
        <v>←先にカタログのタイプを選択</v>
      </c>
      <c r="AB621" s="104"/>
      <c r="AC621" s="104"/>
      <c r="AD621" s="104"/>
    </row>
    <row r="622" spans="1:30">
      <c r="A622" s="106"/>
      <c r="B622" s="68" t="str">
        <f t="shared" si="64"/>
        <v>選択</v>
      </c>
      <c r="C622" s="68">
        <f t="shared" si="65"/>
        <v>0</v>
      </c>
      <c r="D622" s="68">
        <f t="shared" si="65"/>
        <v>0</v>
      </c>
      <c r="E622" s="143">
        <f t="shared" si="63"/>
        <v>622</v>
      </c>
      <c r="F622" s="68"/>
      <c r="G622" s="68" t="str">
        <f t="shared" si="66"/>
        <v>←先にカタログのタイプを選択</v>
      </c>
      <c r="AB622" s="104"/>
      <c r="AC622" s="104"/>
      <c r="AD622" s="104"/>
    </row>
    <row r="623" spans="1:30">
      <c r="A623" s="106"/>
      <c r="B623" s="68" t="str">
        <f t="shared" si="64"/>
        <v>選択</v>
      </c>
      <c r="C623" s="68">
        <f t="shared" si="65"/>
        <v>0</v>
      </c>
      <c r="D623" s="68">
        <f t="shared" si="65"/>
        <v>0</v>
      </c>
      <c r="E623" s="143">
        <f t="shared" si="63"/>
        <v>623</v>
      </c>
      <c r="F623" s="68"/>
      <c r="G623" s="68" t="str">
        <f t="shared" si="66"/>
        <v>←先にカタログのタイプを選択</v>
      </c>
      <c r="AB623" s="104"/>
      <c r="AC623" s="104"/>
      <c r="AD623" s="104"/>
    </row>
    <row r="624" spans="1:30">
      <c r="A624" s="106"/>
      <c r="B624" s="68" t="str">
        <f t="shared" si="64"/>
        <v>選択</v>
      </c>
      <c r="C624" s="68">
        <f t="shared" si="65"/>
        <v>0</v>
      </c>
      <c r="D624" s="68">
        <f t="shared" si="65"/>
        <v>0</v>
      </c>
      <c r="E624" s="143">
        <f t="shared" si="63"/>
        <v>624</v>
      </c>
      <c r="F624" s="68"/>
      <c r="G624" s="68" t="str">
        <f t="shared" si="66"/>
        <v>←先にカタログのタイプを選択</v>
      </c>
      <c r="AB624" s="104"/>
      <c r="AC624" s="104"/>
      <c r="AD624" s="104"/>
    </row>
    <row r="625" spans="1:30">
      <c r="A625" s="106"/>
      <c r="B625" s="68" t="str">
        <f t="shared" si="64"/>
        <v>選択</v>
      </c>
      <c r="C625" s="68">
        <f t="shared" si="65"/>
        <v>0</v>
      </c>
      <c r="D625" s="68">
        <f t="shared" si="65"/>
        <v>0</v>
      </c>
      <c r="E625" s="143">
        <f t="shared" si="63"/>
        <v>625</v>
      </c>
      <c r="F625" s="68"/>
      <c r="G625" s="68" t="str">
        <f t="shared" si="66"/>
        <v>←先にカタログのタイプを選択</v>
      </c>
      <c r="AB625" s="104"/>
      <c r="AC625" s="104"/>
      <c r="AD625" s="104"/>
    </row>
    <row r="626" spans="1:30">
      <c r="A626" s="106"/>
      <c r="B626" s="68" t="str">
        <f t="shared" si="64"/>
        <v>選択</v>
      </c>
      <c r="C626" s="68">
        <f t="shared" si="65"/>
        <v>0</v>
      </c>
      <c r="D626" s="68">
        <f t="shared" si="65"/>
        <v>0</v>
      </c>
      <c r="E626" s="143">
        <f t="shared" si="63"/>
        <v>626</v>
      </c>
      <c r="F626" s="68"/>
      <c r="G626" s="68" t="str">
        <f t="shared" si="66"/>
        <v>←先にカタログのタイプを選択</v>
      </c>
      <c r="AB626" s="104"/>
      <c r="AC626" s="104"/>
      <c r="AD626" s="104"/>
    </row>
    <row r="627" spans="1:30">
      <c r="A627" s="106"/>
      <c r="B627" s="68" t="str">
        <f t="shared" si="64"/>
        <v>選択</v>
      </c>
      <c r="C627" s="68">
        <f t="shared" si="65"/>
        <v>0</v>
      </c>
      <c r="D627" s="68">
        <f t="shared" si="65"/>
        <v>0</v>
      </c>
      <c r="E627" s="143">
        <f t="shared" si="63"/>
        <v>627</v>
      </c>
      <c r="F627" s="68"/>
      <c r="G627" s="68" t="str">
        <f t="shared" si="66"/>
        <v>←先にカタログのタイプを選択</v>
      </c>
      <c r="AB627" s="104"/>
      <c r="AC627" s="104"/>
      <c r="AD627" s="104"/>
    </row>
    <row r="628" spans="1:30">
      <c r="A628" s="106"/>
      <c r="B628" s="68" t="str">
        <f t="shared" si="64"/>
        <v>選択</v>
      </c>
      <c r="C628" s="68">
        <f t="shared" si="65"/>
        <v>0</v>
      </c>
      <c r="D628" s="68">
        <f t="shared" si="65"/>
        <v>0</v>
      </c>
      <c r="E628" s="143">
        <f t="shared" si="63"/>
        <v>628</v>
      </c>
      <c r="F628" s="68"/>
      <c r="G628" s="68" t="str">
        <f t="shared" si="66"/>
        <v>←先にカタログのタイプを選択</v>
      </c>
      <c r="AB628" s="104"/>
      <c r="AC628" s="104"/>
      <c r="AD628" s="104"/>
    </row>
    <row r="629" spans="1:30">
      <c r="A629" s="106"/>
      <c r="B629" s="68" t="str">
        <f t="shared" si="64"/>
        <v>選択</v>
      </c>
      <c r="C629" s="68">
        <f t="shared" si="65"/>
        <v>0</v>
      </c>
      <c r="D629" s="68">
        <f t="shared" si="65"/>
        <v>0</v>
      </c>
      <c r="E629" s="143">
        <f t="shared" si="63"/>
        <v>629</v>
      </c>
      <c r="F629" s="68"/>
      <c r="G629" s="68" t="str">
        <f t="shared" si="66"/>
        <v>←先にカタログのタイプを選択</v>
      </c>
      <c r="AB629" s="104"/>
      <c r="AC629" s="104"/>
      <c r="AD629" s="104"/>
    </row>
    <row r="630" spans="1:30">
      <c r="A630" s="106"/>
      <c r="B630" s="68" t="str">
        <f t="shared" si="64"/>
        <v>選択</v>
      </c>
      <c r="C630" s="68">
        <f t="shared" si="65"/>
        <v>0</v>
      </c>
      <c r="D630" s="68">
        <f t="shared" si="65"/>
        <v>0</v>
      </c>
      <c r="E630" s="143">
        <f t="shared" si="63"/>
        <v>630</v>
      </c>
      <c r="F630" s="68"/>
      <c r="G630" s="68" t="str">
        <f t="shared" si="66"/>
        <v>←先にカタログのタイプを選択</v>
      </c>
      <c r="AB630" s="104"/>
      <c r="AC630" s="104"/>
      <c r="AD630" s="104"/>
    </row>
    <row r="631" spans="1:30">
      <c r="A631" s="106"/>
      <c r="B631" s="68" t="str">
        <f t="shared" si="64"/>
        <v>選択</v>
      </c>
      <c r="C631" s="68">
        <f t="shared" si="65"/>
        <v>0</v>
      </c>
      <c r="D631" s="68">
        <f t="shared" si="65"/>
        <v>0</v>
      </c>
      <c r="E631" s="143">
        <f t="shared" si="63"/>
        <v>631</v>
      </c>
      <c r="F631" s="68"/>
      <c r="G631" s="68" t="str">
        <f t="shared" si="66"/>
        <v>←先にカタログのタイプを選択</v>
      </c>
      <c r="AB631" s="104"/>
      <c r="AC631" s="104"/>
      <c r="AD631" s="104"/>
    </row>
    <row r="632" spans="1:30">
      <c r="A632" s="106"/>
      <c r="B632" s="68" t="str">
        <f t="shared" si="64"/>
        <v>選択</v>
      </c>
      <c r="C632" s="68">
        <f t="shared" si="65"/>
        <v>0</v>
      </c>
      <c r="D632" s="68">
        <f t="shared" si="65"/>
        <v>0</v>
      </c>
      <c r="E632" s="143">
        <f t="shared" si="63"/>
        <v>632</v>
      </c>
      <c r="F632" s="68"/>
      <c r="G632" s="68" t="str">
        <f t="shared" si="66"/>
        <v>←先にカタログのタイプを選択</v>
      </c>
      <c r="AB632" s="104"/>
      <c r="AC632" s="104"/>
      <c r="AD632" s="104"/>
    </row>
    <row r="633" spans="1:30">
      <c r="A633" s="106"/>
      <c r="B633" s="68" t="str">
        <f t="shared" si="64"/>
        <v>選択</v>
      </c>
      <c r="C633" s="68">
        <f t="shared" si="65"/>
        <v>0</v>
      </c>
      <c r="D633" s="68">
        <f t="shared" si="65"/>
        <v>0</v>
      </c>
      <c r="E633" s="143">
        <f t="shared" si="63"/>
        <v>633</v>
      </c>
      <c r="F633" s="68"/>
      <c r="G633" s="68" t="str">
        <f t="shared" si="66"/>
        <v>←先にカタログのタイプを選択</v>
      </c>
      <c r="AB633" s="104"/>
      <c r="AC633" s="104"/>
      <c r="AD633" s="104"/>
    </row>
    <row r="634" spans="1:30">
      <c r="A634" s="106"/>
      <c r="B634" s="68" t="str">
        <f t="shared" si="64"/>
        <v>選択</v>
      </c>
      <c r="C634" s="68">
        <f t="shared" si="65"/>
        <v>0</v>
      </c>
      <c r="D634" s="68">
        <f t="shared" si="65"/>
        <v>0</v>
      </c>
      <c r="E634" s="143">
        <f t="shared" si="63"/>
        <v>634</v>
      </c>
      <c r="F634" s="68"/>
      <c r="G634" s="68" t="str">
        <f t="shared" si="66"/>
        <v>←先にカタログのタイプを選択</v>
      </c>
      <c r="AB634" s="104"/>
      <c r="AC634" s="104"/>
      <c r="AD634" s="104"/>
    </row>
    <row r="635" spans="1:30">
      <c r="A635" s="106"/>
      <c r="B635" s="68" t="str">
        <f t="shared" si="64"/>
        <v>選択</v>
      </c>
      <c r="C635" s="68">
        <f t="shared" si="65"/>
        <v>0</v>
      </c>
      <c r="D635" s="68">
        <f t="shared" si="65"/>
        <v>0</v>
      </c>
      <c r="E635" s="143">
        <f t="shared" si="63"/>
        <v>635</v>
      </c>
      <c r="F635" s="68"/>
      <c r="G635" s="68" t="str">
        <f t="shared" si="66"/>
        <v>←先にカタログのタイプを選択</v>
      </c>
      <c r="AB635" s="104"/>
      <c r="AC635" s="104"/>
      <c r="AD635" s="104"/>
    </row>
    <row r="636" spans="1:30">
      <c r="A636" s="106"/>
      <c r="B636" s="68" t="str">
        <f t="shared" si="64"/>
        <v>選択</v>
      </c>
      <c r="C636" s="68">
        <f t="shared" si="65"/>
        <v>0</v>
      </c>
      <c r="D636" s="68">
        <f t="shared" si="65"/>
        <v>0</v>
      </c>
      <c r="E636" s="143">
        <f t="shared" si="63"/>
        <v>636</v>
      </c>
      <c r="F636" s="68"/>
      <c r="G636" s="68" t="str">
        <f t="shared" si="66"/>
        <v>←先にカタログのタイプを選択</v>
      </c>
      <c r="AB636" s="104"/>
      <c r="AC636" s="104"/>
      <c r="AD636" s="104"/>
    </row>
    <row r="637" spans="1:30">
      <c r="A637" s="106"/>
      <c r="B637" s="68" t="str">
        <f t="shared" si="64"/>
        <v>選択</v>
      </c>
      <c r="C637" s="68">
        <f t="shared" si="65"/>
        <v>0</v>
      </c>
      <c r="D637" s="68">
        <f t="shared" si="65"/>
        <v>0</v>
      </c>
      <c r="E637" s="143">
        <f t="shared" si="63"/>
        <v>637</v>
      </c>
      <c r="F637" s="68"/>
      <c r="G637" s="68" t="str">
        <f t="shared" si="66"/>
        <v>←先にカタログのタイプを選択</v>
      </c>
      <c r="AB637" s="104"/>
      <c r="AC637" s="104"/>
      <c r="AD637" s="104"/>
    </row>
    <row r="638" spans="1:30">
      <c r="A638" s="106"/>
      <c r="B638" s="68" t="str">
        <f t="shared" si="64"/>
        <v>選択</v>
      </c>
      <c r="C638" s="68">
        <f t="shared" si="65"/>
        <v>0</v>
      </c>
      <c r="D638" s="68">
        <f t="shared" si="65"/>
        <v>0</v>
      </c>
      <c r="E638" s="143">
        <f t="shared" si="63"/>
        <v>638</v>
      </c>
      <c r="F638" s="68"/>
      <c r="G638" s="68" t="str">
        <f t="shared" si="66"/>
        <v>←先にカタログのタイプを選択</v>
      </c>
      <c r="AB638" s="104"/>
      <c r="AC638" s="104"/>
      <c r="AD638" s="104"/>
    </row>
    <row r="639" spans="1:30" s="149" customFormat="1">
      <c r="A639" s="146"/>
      <c r="B639" s="147"/>
      <c r="C639" s="147"/>
      <c r="D639" s="147"/>
      <c r="E639" s="148">
        <f t="shared" si="63"/>
        <v>639</v>
      </c>
      <c r="F639" s="147"/>
      <c r="G639" s="147"/>
      <c r="AB639" s="150"/>
      <c r="AC639" s="150"/>
      <c r="AD639" s="150"/>
    </row>
    <row r="640" spans="1:30" s="149" customFormat="1">
      <c r="A640" s="146"/>
      <c r="B640" s="147"/>
      <c r="C640" s="147"/>
      <c r="D640" s="147"/>
      <c r="E640" s="148">
        <f t="shared" si="63"/>
        <v>640</v>
      </c>
      <c r="F640" s="147"/>
      <c r="G640" s="147"/>
      <c r="AB640" s="150"/>
      <c r="AC640" s="150"/>
      <c r="AD640" s="150"/>
    </row>
    <row r="641" spans="1:30">
      <c r="A641" s="106">
        <v>17</v>
      </c>
      <c r="B641" s="68" t="str">
        <f>IF(
$F$641=2,CHOOSE(
$B$117,"選択",D2,G2,J2,M2,P2,S2,V2,Y2,AB2,AE2,AH2,AK2,AN2,AQ2,AT2,AW2,AZ2,BC2,BF2,BI2,BL2,BO2,BR2,BU2,BX2,CA2,CD2),IF(
$F$641=3,CHOOSE(
$B$117,"選択",CM2,CP2,CS2,CV2,CY2,DB2,DE2,DH2,DK2,DN2,DQ2,DT2,DW2,DZ2,EC2,EF2,EI2,EL2,EO2,ER2,EU2,EX2,FA2,FD2,FG2,FJ2,FM2),IF(
$F$641=4,CHOOSE(
$B$117,"選択",FT2,FW2,FZ2,GC2,GF2,GI2,GL2,GO2,GR2,GU2,GX2,HA2,HD2,HG2,HJ2,HM2,HP2,HS2,HV2,HY2,IB2,IE2,IH2,IK2,IN2,IQ2,IT2),IF(
$F$641=5,CHOOSE(
$B$117,"選択",D2002,G2002,J2002,M2002,P2002,S2002,V2002,Y2002,AB2002,AE2002,AH2002,AK2002,AN2002,AQ2002,AT2002,AW2002,AZ2002,BC2002,BF2002,BI2002,BL2002,BO2002,BR2002,BU2002,BX2002,CA2002,CD2002),CHOOSE(
$B$117,"選択",CM2002,CP2002,CS2002,CV2002,CY2002,DB2002,DE2002,DH2002,DK2002,DN2002,DQ2002,DT2002,DW2002,DZ2002,EC2002,EF2002,EI2002,EL2002,EO2002,ER2002,EU2002,EX2002,FA2002,FD2002,FG2002,FJ2002,FM2002)))))</f>
        <v>選択</v>
      </c>
      <c r="C641" s="68">
        <f>IF(
$F$641=2,CHOOSE(
$B$117,0,E2,H2,K2,N2,Q2,T2,W2,Z2,AC2,AF2,AI2,AL2,AO2,AR2,AU2,AX2,BA2,BD2,BG2,BJ2,BM2,BP2,BS2,BV2,BY2,CB2,CE2),IF(
$F$641=3,CHOOSE(
$B$117,0,CN2,CQ2,CT2,CW2,CZ2,DC2,DF2,DI2,DL2,DO2,DR2,DU2,DX2,EA2,ED2,EG2,EJ2,EM2,EP2,ES2,EV2,EY2,FB2,FE2,FH2,FK2,FN2),IF(
$F$641=4,CHOOSE(
$B$117,0,FU2,FX2,GA2,GD2,GG2,GJ2,GM2,GP2,GS2,GV2,GY2,HB2,HE2,HH2,HK2,HN2,HQ2,HT2,HW2,HZ2,IC2,IF2,II2,IL2,IO2,IR2,IU2),IF(
$F$641=5,CHOOSE(
$B$117,0,E2002,H2002,K2002,N2002,Q2002,T2002,W2002,Z2002,AC2002,AF2002,AI2002,AL2002,AO2002,AR2002,AU2002,AX2002,BA2002,BD2002,BG2002,BJ2002,BM2002,BP2002,BS2002,BV2002,BY2002,CB2002,CE2002),CHOOSE(
$B$117,0,CN2002,CQ2002,CT2002,CW2002,CZ2002,DC2002,DF2002,DI2002,DL2002,DO2002,DR2002,DU2002,DX2002,EA2002,ED2002,EG2002,EJ2002,EM2002,EP2002,ES2002,EV2002,EY2002,FB2002,FE2002,FH2002,FK2002,FN2002)))))</f>
        <v>0</v>
      </c>
      <c r="D641" s="68">
        <f>IF(
$F$641=2,CHOOSE(
$B$117,0,F2,I2,L2,O2,R2,U2,X2,AA2,AD2,AG2,AJ2,AM2,AP2,AS2,AV2,AY2,BB2,BE2,BH2,BK2,BN2,BQ2,BT2,BW2,BZ2,CC2,CF2),IF(
$F$641=3,CHOOSE(
$B$117,0,CO2,CR2,CU2,CX2,DA2,DD2,DG2,DJ2,DM2,DP2,DS2,DV2,DY2,EB2,EE2,EH2,EK2,EN2,EQ2,ET2,EW2,EZ2,FC2,FF2,FI2,FL2,FO2),IF(
$F$641=4,CHOOSE(
$B$117,0,FV2,FY2,GB2,GE2,GH2,GK2,GN2,GQ2,GT2,GW2,GZ2,HC2,HF2,HI2,HL2,HO2,HR2,HU2,HX2,IA2,ID2,IG2,IJ2,IM2,IP2,IS2,IV2),IF(
$F$641=5,CHOOSE(
$B$117,0,F2002,I2002,L2002,O2002,R2002,U2002,X2002,AA2002,AD2002,AG2002,AJ2002,AM2002,AP2002,AS2002,AV2002,AY2002,BB2002,BE2002,BH2002,BK2002,BN2002,BQ2002,BT2002,BW2002,BZ2002,CC2002,CF2002),CHOOSE(
$B$117,0,CO2002,CR2002,CU2002,CX2002,DA2002,DD2002,DG2002,DJ2002,DM2002,DP2002,DS2002,DV2002,DY2002,EB2002,EE2002,EH2002,EK2002,EN2002,EQ2002,ET2002,EW2002,EZ2002,FC2002,FF2002,FI2002,FL2002,FO2002)))))</f>
        <v>0</v>
      </c>
      <c r="E641" s="143">
        <f t="shared" si="63"/>
        <v>641</v>
      </c>
      <c r="F641" s="68">
        <v>1</v>
      </c>
      <c r="G641" s="68" t="str">
        <f>CHOOSE($F$641,"←先にカタログのタイプを選択",C2,CL2,FS2,C2002,CL2002)</f>
        <v>←先にカタログのタイプを選択</v>
      </c>
      <c r="AB641" s="104"/>
      <c r="AC641" s="104"/>
      <c r="AD641" s="104"/>
    </row>
    <row r="642" spans="1:30">
      <c r="A642" s="106"/>
      <c r="B642" s="68" t="str">
        <f t="shared" ref="B642:B668" si="67">IF(
$F$641=2,CHOOSE(
$B$117,"選択",D3,G3,J3,M3,P3,S3,V3,Y3,AB3,AE3,AH3,AK3,AN3,AQ3,AT3,AW3,AZ3,BC3,BF3,BI3,BL3,BO3,BR3,BU3,BX3,CA3,CD3),IF(
$F$641=3,CHOOSE(
$B$117,"選択",CM3,CP3,CS3,CV3,CY3,DB3,DE3,DH3,DK3,DN3,DQ3,DT3,DW3,DZ3,EC3,EF3,EI3,EL3,EO3,ER3,EU3,EX3,FA3,FD3,FG3,FJ3,FM3),IF(
$F$641=4,CHOOSE(
$B$117,"選択",FT3,FW3,FZ3,GC3,GF3,GI3,GL3,GO3,GR3,GU3,GX3,HA3,HD3,HG3,HJ3,HM3,HP3,HS3,HV3,HY3,IB3,IE3,IH3,IK3,IN3,IQ3,IT3),IF(
$F$641=5,CHOOSE(
$B$117,"選択",D2003,G2003,J2003,M2003,P2003,S2003,V2003,Y2003,AB2003,AE2003,AH2003,AK2003,AN2003,AQ2003,AT2003,AW2003,AZ2003,BC2003,BF2003,BI2003,BL2003,BO2003,BR2003,BU2003,BX2003,CA2003,CD2003),CHOOSE(
$B$117,"選択",CM2003,CP2003,CS2003,CV2003,CY2003,DB2003,DE2003,DH2003,DK2003,DN2003,DQ2003,DT2003,DW2003,DZ2003,EC2003,EF2003,EI2003,EL2003,EO2003,ER2003,EU2003,EX2003,FA2003,FD2003,FG2003,FJ2003,FM2003)))))</f>
        <v>選択</v>
      </c>
      <c r="C642" s="68">
        <f t="shared" ref="C642:D668" si="68">IF(
$F$641=2,CHOOSE(
$B$117,0,E3,H3,K3,N3,Q3,T3,W3,Z3,AC3,AF3,AI3,AL3,AO3,AR3,AU3,AX3,BA3,BD3,BG3,BJ3,BM3,BP3,BS3,BV3,BY3,CB3,CE3),IF(
$F$641=3,CHOOSE(
$B$117,0,CN3,CQ3,CT3,CW3,CZ3,DC3,DF3,DI3,DL3,DO3,DR3,DU3,DX3,EA3,ED3,EG3,EJ3,EM3,EP3,ES3,EV3,EY3,FB3,FE3,FH3,FK3,FN3),IF(
$F$641=4,CHOOSE(
$B$117,0,FU3,FX3,GA3,GD3,GG3,GJ3,GM3,GP3,GS3,GV3,GY3,HB3,HE3,HH3,HK3,HN3,HQ3,HT3,HW3,HZ3,IC3,IF3,II3,IL3,IO3,IR3,IU3),IF(
$F$641=5,CHOOSE(
$B$117,0,E2003,H2003,K2003,N2003,Q2003,T2003,W2003,Z2003,AC2003,AF2003,AI2003,AL2003,AO2003,AR2003,AU2003,AX2003,BA2003,BD2003,BG2003,BJ2003,BM2003,BP2003,BS2003,BV2003,BY2003,CB2003,CE2003),CHOOSE(
$B$117,0,CN2003,CQ2003,CT2003,CW2003,CZ2003,DC2003,DF2003,DI2003,DL2003,DO2003,DR2003,DU2003,DX2003,EA2003,ED2003,EG2003,EJ2003,EM2003,EP2003,ES2003,EV2003,EY2003,FB2003,FE2003,FH2003,FK2003,FN2003)))))</f>
        <v>0</v>
      </c>
      <c r="D642" s="68">
        <f t="shared" si="68"/>
        <v>0</v>
      </c>
      <c r="E642" s="143">
        <f t="shared" si="63"/>
        <v>642</v>
      </c>
      <c r="F642" s="68"/>
      <c r="G642" s="68" t="str">
        <f t="shared" ref="G642:G668" si="69">CHOOSE($F$641,"←先にカタログのタイプを選択",C3,CL3,FS3,C2003,CL2003)</f>
        <v>←先にカタログのタイプを選択</v>
      </c>
      <c r="AB642" s="104"/>
      <c r="AC642" s="104"/>
      <c r="AD642" s="104"/>
    </row>
    <row r="643" spans="1:30">
      <c r="A643" s="106"/>
      <c r="B643" s="68" t="str">
        <f t="shared" si="67"/>
        <v>選択</v>
      </c>
      <c r="C643" s="68">
        <f t="shared" si="68"/>
        <v>0</v>
      </c>
      <c r="D643" s="68">
        <f t="shared" si="68"/>
        <v>0</v>
      </c>
      <c r="E643" s="143">
        <f t="shared" si="63"/>
        <v>643</v>
      </c>
      <c r="F643" s="68"/>
      <c r="G643" s="68" t="str">
        <f t="shared" si="69"/>
        <v>←先にカタログのタイプを選択</v>
      </c>
      <c r="AB643" s="104"/>
      <c r="AC643" s="104"/>
      <c r="AD643" s="104"/>
    </row>
    <row r="644" spans="1:30">
      <c r="A644" s="106"/>
      <c r="B644" s="68" t="str">
        <f t="shared" si="67"/>
        <v>選択</v>
      </c>
      <c r="C644" s="68">
        <f t="shared" si="68"/>
        <v>0</v>
      </c>
      <c r="D644" s="68">
        <f t="shared" si="68"/>
        <v>0</v>
      </c>
      <c r="E644" s="143">
        <f t="shared" si="63"/>
        <v>644</v>
      </c>
      <c r="F644" s="68"/>
      <c r="G644" s="68" t="str">
        <f t="shared" si="69"/>
        <v>←先にカタログのタイプを選択</v>
      </c>
      <c r="AB644" s="104"/>
      <c r="AC644" s="104"/>
      <c r="AD644" s="104"/>
    </row>
    <row r="645" spans="1:30">
      <c r="A645" s="106"/>
      <c r="B645" s="68" t="str">
        <f t="shared" si="67"/>
        <v>選択</v>
      </c>
      <c r="C645" s="68">
        <f t="shared" si="68"/>
        <v>0</v>
      </c>
      <c r="D645" s="68">
        <f t="shared" si="68"/>
        <v>0</v>
      </c>
      <c r="E645" s="143">
        <f t="shared" si="63"/>
        <v>645</v>
      </c>
      <c r="F645" s="68"/>
      <c r="G645" s="68" t="str">
        <f t="shared" si="69"/>
        <v>←先にカタログのタイプを選択</v>
      </c>
      <c r="AB645" s="104"/>
      <c r="AC645" s="104"/>
      <c r="AD645" s="104"/>
    </row>
    <row r="646" spans="1:30">
      <c r="A646" s="106"/>
      <c r="B646" s="68" t="str">
        <f t="shared" si="67"/>
        <v>選択</v>
      </c>
      <c r="C646" s="68">
        <f t="shared" si="68"/>
        <v>0</v>
      </c>
      <c r="D646" s="68">
        <f t="shared" si="68"/>
        <v>0</v>
      </c>
      <c r="E646" s="143">
        <f t="shared" si="63"/>
        <v>646</v>
      </c>
      <c r="F646" s="68"/>
      <c r="G646" s="68" t="str">
        <f t="shared" si="69"/>
        <v>←先にカタログのタイプを選択</v>
      </c>
      <c r="AB646" s="104"/>
      <c r="AC646" s="104"/>
      <c r="AD646" s="104"/>
    </row>
    <row r="647" spans="1:30">
      <c r="A647" s="106"/>
      <c r="B647" s="68" t="str">
        <f t="shared" si="67"/>
        <v>選択</v>
      </c>
      <c r="C647" s="68">
        <f t="shared" si="68"/>
        <v>0</v>
      </c>
      <c r="D647" s="68">
        <f t="shared" si="68"/>
        <v>0</v>
      </c>
      <c r="E647" s="143">
        <f t="shared" si="63"/>
        <v>647</v>
      </c>
      <c r="F647" s="68"/>
      <c r="G647" s="68" t="str">
        <f t="shared" si="69"/>
        <v>←先にカタログのタイプを選択</v>
      </c>
      <c r="AB647" s="104"/>
      <c r="AC647" s="104"/>
      <c r="AD647" s="104"/>
    </row>
    <row r="648" spans="1:30">
      <c r="A648" s="106"/>
      <c r="B648" s="68" t="str">
        <f t="shared" si="67"/>
        <v>選択</v>
      </c>
      <c r="C648" s="68">
        <f t="shared" si="68"/>
        <v>0</v>
      </c>
      <c r="D648" s="68">
        <f t="shared" si="68"/>
        <v>0</v>
      </c>
      <c r="E648" s="143">
        <f t="shared" si="63"/>
        <v>648</v>
      </c>
      <c r="F648" s="68"/>
      <c r="G648" s="68" t="str">
        <f t="shared" si="69"/>
        <v>←先にカタログのタイプを選択</v>
      </c>
      <c r="AB648" s="104"/>
      <c r="AC648" s="104"/>
      <c r="AD648" s="104"/>
    </row>
    <row r="649" spans="1:30">
      <c r="A649" s="106"/>
      <c r="B649" s="68" t="str">
        <f t="shared" si="67"/>
        <v>選択</v>
      </c>
      <c r="C649" s="68">
        <f t="shared" si="68"/>
        <v>0</v>
      </c>
      <c r="D649" s="68">
        <f t="shared" si="68"/>
        <v>0</v>
      </c>
      <c r="E649" s="143">
        <f t="shared" si="63"/>
        <v>649</v>
      </c>
      <c r="F649" s="68"/>
      <c r="G649" s="68" t="str">
        <f t="shared" si="69"/>
        <v>←先にカタログのタイプを選択</v>
      </c>
      <c r="AB649" s="104"/>
      <c r="AC649" s="104"/>
      <c r="AD649" s="104"/>
    </row>
    <row r="650" spans="1:30">
      <c r="A650" s="106"/>
      <c r="B650" s="68" t="str">
        <f t="shared" si="67"/>
        <v>選択</v>
      </c>
      <c r="C650" s="68">
        <f t="shared" si="68"/>
        <v>0</v>
      </c>
      <c r="D650" s="68">
        <f t="shared" si="68"/>
        <v>0</v>
      </c>
      <c r="E650" s="143">
        <f t="shared" si="63"/>
        <v>650</v>
      </c>
      <c r="F650" s="68"/>
      <c r="G650" s="68" t="str">
        <f t="shared" si="69"/>
        <v>←先にカタログのタイプを選択</v>
      </c>
      <c r="AB650" s="104"/>
      <c r="AC650" s="104"/>
      <c r="AD650" s="104"/>
    </row>
    <row r="651" spans="1:30">
      <c r="A651" s="106"/>
      <c r="B651" s="68" t="str">
        <f t="shared" si="67"/>
        <v>選択</v>
      </c>
      <c r="C651" s="68">
        <f t="shared" si="68"/>
        <v>0</v>
      </c>
      <c r="D651" s="68">
        <f t="shared" si="68"/>
        <v>0</v>
      </c>
      <c r="E651" s="143">
        <f t="shared" si="63"/>
        <v>651</v>
      </c>
      <c r="F651" s="68"/>
      <c r="G651" s="68" t="str">
        <f t="shared" si="69"/>
        <v>←先にカタログのタイプを選択</v>
      </c>
      <c r="AB651" s="104"/>
      <c r="AC651" s="104"/>
      <c r="AD651" s="104"/>
    </row>
    <row r="652" spans="1:30">
      <c r="A652" s="106"/>
      <c r="B652" s="68" t="str">
        <f t="shared" si="67"/>
        <v>選択</v>
      </c>
      <c r="C652" s="68">
        <f t="shared" si="68"/>
        <v>0</v>
      </c>
      <c r="D652" s="68">
        <f t="shared" si="68"/>
        <v>0</v>
      </c>
      <c r="E652" s="143">
        <f t="shared" si="63"/>
        <v>652</v>
      </c>
      <c r="F652" s="68"/>
      <c r="G652" s="68" t="str">
        <f t="shared" si="69"/>
        <v>←先にカタログのタイプを選択</v>
      </c>
      <c r="AB652" s="104"/>
      <c r="AC652" s="104"/>
      <c r="AD652" s="104"/>
    </row>
    <row r="653" spans="1:30">
      <c r="A653" s="106"/>
      <c r="B653" s="68" t="str">
        <f t="shared" si="67"/>
        <v>選択</v>
      </c>
      <c r="C653" s="68">
        <f t="shared" si="68"/>
        <v>0</v>
      </c>
      <c r="D653" s="68">
        <f t="shared" si="68"/>
        <v>0</v>
      </c>
      <c r="E653" s="143">
        <f t="shared" si="63"/>
        <v>653</v>
      </c>
      <c r="F653" s="68"/>
      <c r="G653" s="68" t="str">
        <f t="shared" si="69"/>
        <v>←先にカタログのタイプを選択</v>
      </c>
      <c r="AB653" s="104"/>
      <c r="AC653" s="104"/>
      <c r="AD653" s="104"/>
    </row>
    <row r="654" spans="1:30">
      <c r="A654" s="106"/>
      <c r="B654" s="68" t="str">
        <f t="shared" si="67"/>
        <v>選択</v>
      </c>
      <c r="C654" s="68">
        <f t="shared" si="68"/>
        <v>0</v>
      </c>
      <c r="D654" s="68">
        <f t="shared" si="68"/>
        <v>0</v>
      </c>
      <c r="E654" s="143">
        <f t="shared" si="63"/>
        <v>654</v>
      </c>
      <c r="F654" s="68"/>
      <c r="G654" s="68" t="str">
        <f t="shared" si="69"/>
        <v>←先にカタログのタイプを選択</v>
      </c>
      <c r="AB654" s="104"/>
      <c r="AC654" s="104"/>
      <c r="AD654" s="104"/>
    </row>
    <row r="655" spans="1:30">
      <c r="A655" s="106"/>
      <c r="B655" s="68" t="str">
        <f t="shared" si="67"/>
        <v>選択</v>
      </c>
      <c r="C655" s="68">
        <f t="shared" si="68"/>
        <v>0</v>
      </c>
      <c r="D655" s="68">
        <f t="shared" si="68"/>
        <v>0</v>
      </c>
      <c r="E655" s="143">
        <f t="shared" si="63"/>
        <v>655</v>
      </c>
      <c r="F655" s="68"/>
      <c r="G655" s="68" t="str">
        <f t="shared" si="69"/>
        <v>←先にカタログのタイプを選択</v>
      </c>
      <c r="AB655" s="104"/>
      <c r="AC655" s="104"/>
      <c r="AD655" s="104"/>
    </row>
    <row r="656" spans="1:30">
      <c r="A656" s="106"/>
      <c r="B656" s="68" t="str">
        <f t="shared" si="67"/>
        <v>選択</v>
      </c>
      <c r="C656" s="68">
        <f t="shared" si="68"/>
        <v>0</v>
      </c>
      <c r="D656" s="68">
        <f t="shared" si="68"/>
        <v>0</v>
      </c>
      <c r="E656" s="143">
        <f t="shared" si="63"/>
        <v>656</v>
      </c>
      <c r="F656" s="68"/>
      <c r="G656" s="68" t="str">
        <f t="shared" si="69"/>
        <v>←先にカタログのタイプを選択</v>
      </c>
      <c r="AB656" s="104"/>
      <c r="AC656" s="104"/>
      <c r="AD656" s="104"/>
    </row>
    <row r="657" spans="1:30">
      <c r="A657" s="106"/>
      <c r="B657" s="68" t="str">
        <f t="shared" si="67"/>
        <v>選択</v>
      </c>
      <c r="C657" s="68">
        <f t="shared" si="68"/>
        <v>0</v>
      </c>
      <c r="D657" s="68">
        <f t="shared" si="68"/>
        <v>0</v>
      </c>
      <c r="E657" s="143">
        <f t="shared" si="63"/>
        <v>657</v>
      </c>
      <c r="F657" s="68"/>
      <c r="G657" s="68" t="str">
        <f t="shared" si="69"/>
        <v>←先にカタログのタイプを選択</v>
      </c>
      <c r="AB657" s="104"/>
      <c r="AC657" s="104"/>
      <c r="AD657" s="104"/>
    </row>
    <row r="658" spans="1:30">
      <c r="A658" s="106"/>
      <c r="B658" s="68" t="str">
        <f t="shared" si="67"/>
        <v>選択</v>
      </c>
      <c r="C658" s="68">
        <f t="shared" si="68"/>
        <v>0</v>
      </c>
      <c r="D658" s="68">
        <f t="shared" si="68"/>
        <v>0</v>
      </c>
      <c r="E658" s="143">
        <f t="shared" si="63"/>
        <v>658</v>
      </c>
      <c r="F658" s="68"/>
      <c r="G658" s="68" t="str">
        <f t="shared" si="69"/>
        <v>←先にカタログのタイプを選択</v>
      </c>
      <c r="AB658" s="104"/>
      <c r="AC658" s="104"/>
      <c r="AD658" s="104"/>
    </row>
    <row r="659" spans="1:30">
      <c r="A659" s="106"/>
      <c r="B659" s="68" t="str">
        <f t="shared" si="67"/>
        <v>選択</v>
      </c>
      <c r="C659" s="68">
        <f t="shared" si="68"/>
        <v>0</v>
      </c>
      <c r="D659" s="68">
        <f t="shared" si="68"/>
        <v>0</v>
      </c>
      <c r="E659" s="143">
        <f t="shared" si="63"/>
        <v>659</v>
      </c>
      <c r="F659" s="68"/>
      <c r="G659" s="68" t="str">
        <f t="shared" si="69"/>
        <v>←先にカタログのタイプを選択</v>
      </c>
      <c r="AB659" s="104"/>
      <c r="AC659" s="104"/>
      <c r="AD659" s="104"/>
    </row>
    <row r="660" spans="1:30">
      <c r="A660" s="106"/>
      <c r="B660" s="68" t="str">
        <f t="shared" si="67"/>
        <v>選択</v>
      </c>
      <c r="C660" s="68">
        <f t="shared" si="68"/>
        <v>0</v>
      </c>
      <c r="D660" s="68">
        <f t="shared" si="68"/>
        <v>0</v>
      </c>
      <c r="E660" s="143">
        <f t="shared" si="63"/>
        <v>660</v>
      </c>
      <c r="F660" s="68"/>
      <c r="G660" s="68" t="str">
        <f t="shared" si="69"/>
        <v>←先にカタログのタイプを選択</v>
      </c>
      <c r="AB660" s="104"/>
      <c r="AC660" s="104"/>
      <c r="AD660" s="104"/>
    </row>
    <row r="661" spans="1:30">
      <c r="A661" s="106"/>
      <c r="B661" s="68" t="str">
        <f t="shared" si="67"/>
        <v>選択</v>
      </c>
      <c r="C661" s="68">
        <f t="shared" si="68"/>
        <v>0</v>
      </c>
      <c r="D661" s="68">
        <f t="shared" si="68"/>
        <v>0</v>
      </c>
      <c r="E661" s="143">
        <f t="shared" si="63"/>
        <v>661</v>
      </c>
      <c r="F661" s="68"/>
      <c r="G661" s="68" t="str">
        <f t="shared" si="69"/>
        <v>←先にカタログのタイプを選択</v>
      </c>
      <c r="AB661" s="104"/>
      <c r="AC661" s="104"/>
      <c r="AD661" s="104"/>
    </row>
    <row r="662" spans="1:30">
      <c r="A662" s="106"/>
      <c r="B662" s="68" t="str">
        <f t="shared" si="67"/>
        <v>選択</v>
      </c>
      <c r="C662" s="68">
        <f t="shared" si="68"/>
        <v>0</v>
      </c>
      <c r="D662" s="68">
        <f t="shared" si="68"/>
        <v>0</v>
      </c>
      <c r="E662" s="143">
        <f t="shared" si="63"/>
        <v>662</v>
      </c>
      <c r="F662" s="68"/>
      <c r="G662" s="68" t="str">
        <f t="shared" si="69"/>
        <v>←先にカタログのタイプを選択</v>
      </c>
      <c r="AB662" s="104"/>
      <c r="AC662" s="104"/>
      <c r="AD662" s="104"/>
    </row>
    <row r="663" spans="1:30">
      <c r="A663" s="106"/>
      <c r="B663" s="68" t="str">
        <f t="shared" si="67"/>
        <v>選択</v>
      </c>
      <c r="C663" s="68">
        <f t="shared" si="68"/>
        <v>0</v>
      </c>
      <c r="D663" s="68">
        <f t="shared" si="68"/>
        <v>0</v>
      </c>
      <c r="E663" s="143">
        <f t="shared" si="63"/>
        <v>663</v>
      </c>
      <c r="F663" s="68"/>
      <c r="G663" s="68" t="str">
        <f t="shared" si="69"/>
        <v>←先にカタログのタイプを選択</v>
      </c>
      <c r="AB663" s="104"/>
      <c r="AC663" s="104"/>
      <c r="AD663" s="104"/>
    </row>
    <row r="664" spans="1:30">
      <c r="A664" s="106"/>
      <c r="B664" s="68" t="str">
        <f t="shared" si="67"/>
        <v>選択</v>
      </c>
      <c r="C664" s="68">
        <f t="shared" si="68"/>
        <v>0</v>
      </c>
      <c r="D664" s="68">
        <f t="shared" si="68"/>
        <v>0</v>
      </c>
      <c r="E664" s="143">
        <f t="shared" si="63"/>
        <v>664</v>
      </c>
      <c r="F664" s="68"/>
      <c r="G664" s="68" t="str">
        <f t="shared" si="69"/>
        <v>←先にカタログのタイプを選択</v>
      </c>
      <c r="AB664" s="104"/>
      <c r="AC664" s="104"/>
      <c r="AD664" s="104"/>
    </row>
    <row r="665" spans="1:30">
      <c r="A665" s="106"/>
      <c r="B665" s="68" t="str">
        <f t="shared" si="67"/>
        <v>選択</v>
      </c>
      <c r="C665" s="68">
        <f t="shared" si="68"/>
        <v>0</v>
      </c>
      <c r="D665" s="68">
        <f t="shared" si="68"/>
        <v>0</v>
      </c>
      <c r="E665" s="143">
        <f t="shared" si="63"/>
        <v>665</v>
      </c>
      <c r="F665" s="68"/>
      <c r="G665" s="68" t="str">
        <f t="shared" si="69"/>
        <v>←先にカタログのタイプを選択</v>
      </c>
      <c r="AB665" s="104"/>
      <c r="AC665" s="104"/>
      <c r="AD665" s="104"/>
    </row>
    <row r="666" spans="1:30">
      <c r="A666" s="106"/>
      <c r="B666" s="68" t="str">
        <f t="shared" si="67"/>
        <v>選択</v>
      </c>
      <c r="C666" s="68">
        <f t="shared" si="68"/>
        <v>0</v>
      </c>
      <c r="D666" s="68">
        <f t="shared" si="68"/>
        <v>0</v>
      </c>
      <c r="E666" s="143">
        <f t="shared" si="63"/>
        <v>666</v>
      </c>
      <c r="F666" s="68"/>
      <c r="G666" s="68" t="str">
        <f t="shared" si="69"/>
        <v>←先にカタログのタイプを選択</v>
      </c>
      <c r="AB666" s="104"/>
      <c r="AC666" s="104"/>
      <c r="AD666" s="104"/>
    </row>
    <row r="667" spans="1:30">
      <c r="A667" s="106"/>
      <c r="B667" s="68" t="str">
        <f t="shared" si="67"/>
        <v>選択</v>
      </c>
      <c r="C667" s="68">
        <f t="shared" si="68"/>
        <v>0</v>
      </c>
      <c r="D667" s="68">
        <f t="shared" si="68"/>
        <v>0</v>
      </c>
      <c r="E667" s="143">
        <f t="shared" si="63"/>
        <v>667</v>
      </c>
      <c r="F667" s="68"/>
      <c r="G667" s="68" t="str">
        <f t="shared" si="69"/>
        <v>←先にカタログのタイプを選択</v>
      </c>
      <c r="AB667" s="104"/>
      <c r="AC667" s="104"/>
      <c r="AD667" s="104"/>
    </row>
    <row r="668" spans="1:30">
      <c r="A668" s="106"/>
      <c r="B668" s="68" t="str">
        <f t="shared" si="67"/>
        <v>選択</v>
      </c>
      <c r="C668" s="68">
        <f t="shared" si="68"/>
        <v>0</v>
      </c>
      <c r="D668" s="68">
        <f t="shared" si="68"/>
        <v>0</v>
      </c>
      <c r="E668" s="143">
        <f t="shared" si="63"/>
        <v>668</v>
      </c>
      <c r="F668" s="68"/>
      <c r="G668" s="68" t="str">
        <f t="shared" si="69"/>
        <v>←先にカタログのタイプを選択</v>
      </c>
      <c r="AB668" s="104"/>
      <c r="AC668" s="104"/>
      <c r="AD668" s="104"/>
    </row>
    <row r="669" spans="1:30" s="149" customFormat="1">
      <c r="A669" s="146"/>
      <c r="B669" s="147"/>
      <c r="C669" s="147"/>
      <c r="D669" s="147"/>
      <c r="E669" s="148">
        <f t="shared" si="63"/>
        <v>669</v>
      </c>
      <c r="F669" s="147"/>
      <c r="G669" s="147"/>
      <c r="AB669" s="150"/>
      <c r="AC669" s="150"/>
      <c r="AD669" s="150"/>
    </row>
    <row r="670" spans="1:30" s="149" customFormat="1">
      <c r="A670" s="146"/>
      <c r="B670" s="147"/>
      <c r="C670" s="147"/>
      <c r="D670" s="147"/>
      <c r="E670" s="148">
        <f t="shared" si="63"/>
        <v>670</v>
      </c>
      <c r="F670" s="147"/>
      <c r="G670" s="147"/>
      <c r="AB670" s="150"/>
      <c r="AC670" s="150"/>
      <c r="AD670" s="150"/>
    </row>
    <row r="671" spans="1:30">
      <c r="A671" s="106">
        <v>18</v>
      </c>
      <c r="B671" s="68" t="str">
        <f>IF(
$F$671=2,CHOOSE(
$B$118,"選択",D2,G2,J2,M2,P2,S2,V2,Y2,AB2,AE2,AH2,AK2,AN2,AQ2,AT2,AW2,AZ2,BC2,BF2,BI2,BL2,BO2,BR2,BU2,BX2,CA2,CD2),IF(
$F$671=3,CHOOSE(
$B$118,"選択",CM2,CP2,CS2,CV2,CY2,DB2,DE2,DH2,DK2,DN2,DQ2,DT2,DW2,DZ2,EC2,EF2,EI2,EL2,EO2,ER2,EU2,EX2,FA2,FD2,FG2,FJ2,FM2),IF(
$F$671=4,CHOOSE(
$B$118,"選択",FT2,FW2,FZ2,GC2,GF2,GI2,GL2,GO2,GR2,GU2,GX2,HA2,HD2,HG2,HJ2,HM2,HP2,HS2,HV2,HY2,IB2,IE2,IH2,IK2,IN2,IQ2,IT2),IF(
$F$671=5,CHOOSE(
$B$118,"選択",D2002,G2002,J2002,M2002,P2002,S2002,V2002,Y2002,AB2002,AE2002,AH2002,AK2002,AN2002,AQ2002,AT2002,AW2002,AZ2002,BC2002,BF2002,BI2002,BL2002,BO2002,BR2002,BU2002,BX2002,CA2002,CD2002),CHOOSE(
$B$118,"選択",CM2002,CP2002,CS2002,CV2002,CY2002,DB2002,DE2002,DH2002,DK2002,DN2002,DQ2002,DT2002,DW2002,DZ2002,EC2002,EF2002,EI2002,EL2002,EO2002,ER2002,EU2002,EX2002,FA2002,FD2002,FG2002,FJ2002,FM2002)))))</f>
        <v>選択</v>
      </c>
      <c r="C671" s="68">
        <f>IF(
$F$671=2,CHOOSE(
$B$118,0,E2,H2,K2,N2,Q2,T2,W2,Z2,AC2,AF2,AI2,AL2,AO2,AR2,AU2,AX2,BA2,BD2,BG2,BJ2,BM2,BP2,BS2,BV2,BY2,CB2,CE2),IF(
$F$671=3,CHOOSE(
$B$118,0,CN2,CQ2,CT2,CW2,CZ2,DC2,DF2,DI2,DL2,DO2,DR2,DU2,DX2,EA2,ED2,EG2,EJ2,EM2,EP2,ES2,EV2,EY2,FB2,FE2,FH2,FK2,FN2),IF(
$F$671=4,CHOOSE(
$B$118,0,FU2,FX2,GA2,GD2,GG2,GJ2,GM2,GP2,GS2,GV2,GY2,HB2,HE2,HH2,HK2,HN2,HQ2,HT2,HW2,HZ2,IC2,IF2,II2,IL2,IO2,IR2,IU2),IF(
$F$671=5,CHOOSE(
$B$118,0,E2002,H2002,K2002,N2002,Q2002,T2002,W2002,Z2002,AC2002,AF2002,AI2002,AL2002,AO2002,AR2002,AU2002,AX2002,BA2002,BD2002,BG2002,BJ2002,BM2002,BP2002,BS2002,BV2002,BY2002,CB2002,CE2002),CHOOSE(
$B$118,0,CN2002,CQ2002,CT2002,CW2002,CZ2002,DC2002,DF2002,DI2002,DL2002,DO2002,DR2002,DU2002,DX2002,EA2002,ED2002,EG2002,EJ2002,EM2002,EP2002,ES2002,EV2002,EY2002,FB2002,FE2002,FH2002,FK2002,FN2002)))))</f>
        <v>0</v>
      </c>
      <c r="D671" s="68">
        <f>IF(
$F$671=2,CHOOSE(
$B$118,0,F2,I2,L2,O2,R2,U2,X2,AA2,AD2,AG2,AJ2,AM2,AP2,AS2,AV2,AY2,BB2,BE2,BH2,BK2,BN2,BQ2,BT2,BW2,BZ2,CC2,CF2),IF(
$F$671=3,CHOOSE(
$B$118,0,CO2,CR2,CU2,CX2,DA2,DD2,DG2,DJ2,DM2,DP2,DS2,DV2,DY2,EB2,EE2,EH2,EK2,EN2,EQ2,ET2,EW2,EZ2,FC2,FF2,FI2,FL2,FO2),IF(
$F$671=4,CHOOSE(
$B$118,0,FV2,FY2,GB2,GE2,GH2,GK2,GN2,GQ2,GT2,GW2,GZ2,HC2,HF2,HI2,HL2,HO2,HR2,HU2,HX2,IA2,ID2,IG2,IJ2,IM2,IP2,IS2,IV2),IF(
$F$671=5,CHOOSE(
$B$118,0,F2002,I2002,L2002,O2002,R2002,U2002,X2002,AA2002,AD2002,AG2002,AJ2002,AM2002,AP2002,AS2002,AV2002,AY2002,BB2002,BE2002,BH2002,BK2002,BN2002,BQ2002,BT2002,BW2002,BZ2002,CC2002,CF2002),CHOOSE(
$B$118,0,CO2002,CR2002,CU2002,CX2002,DA2002,DD2002,DG2002,DJ2002,DM2002,DP2002,DS2002,DV2002,DY2002,EB2002,EE2002,EH2002,EK2002,EN2002,EQ2002,ET2002,EW2002,EZ2002,FC2002,FF2002,FI2002,FL2002,FO2002)))))</f>
        <v>0</v>
      </c>
      <c r="E671" s="143">
        <f t="shared" si="63"/>
        <v>671</v>
      </c>
      <c r="F671" s="68">
        <v>1</v>
      </c>
      <c r="G671" s="68" t="str">
        <f>CHOOSE($F$671,"←先にカタログのタイプを選択",C2,CL2,FS2,C2002,CL2002)</f>
        <v>←先にカタログのタイプを選択</v>
      </c>
      <c r="AB671" s="104"/>
      <c r="AC671" s="104"/>
      <c r="AD671" s="104"/>
    </row>
    <row r="672" spans="1:30">
      <c r="A672" s="106"/>
      <c r="B672" s="68" t="str">
        <f t="shared" ref="B672:B698" si="70">IF(
$F$671=2,CHOOSE(
$B$118,"選択",D3,G3,J3,M3,P3,S3,V3,Y3,AB3,AE3,AH3,AK3,AN3,AQ3,AT3,AW3,AZ3,BC3,BF3,BI3,BL3,BO3,BR3,BU3,BX3,CA3,CD3),IF(
$F$671=3,CHOOSE(
$B$118,"選択",CM3,CP3,CS3,CV3,CY3,DB3,DE3,DH3,DK3,DN3,DQ3,DT3,DW3,DZ3,EC3,EF3,EI3,EL3,EO3,ER3,EU3,EX3,FA3,FD3,FG3,FJ3,FM3),IF(
$F$671=4,CHOOSE(
$B$118,"選択",FT3,FW3,FZ3,GC3,GF3,GI3,GL3,GO3,GR3,GU3,GX3,HA3,HD3,HG3,HJ3,HM3,HP3,HS3,HV3,HY3,IB3,IE3,IH3,IK3,IN3,IQ3,IT3),IF(
$F$671=5,CHOOSE(
$B$118,"選択",D2003,G2003,J2003,M2003,P2003,S2003,V2003,Y2003,AB2003,AE2003,AH2003,AK2003,AN2003,AQ2003,AT2003,AW2003,AZ2003,BC2003,BF2003,BI2003,BL2003,BO2003,BR2003,BU2003,BX2003,CA2003,CD2003),CHOOSE(
$B$118,"選択",CM2003,CP2003,CS2003,CV2003,CY2003,DB2003,DE2003,DH2003,DK2003,DN2003,DQ2003,DT2003,DW2003,DZ2003,EC2003,EF2003,EI2003,EL2003,EO2003,ER2003,EU2003,EX2003,FA2003,FD2003,FG2003,FJ2003,FM2003)))))</f>
        <v>選択</v>
      </c>
      <c r="C672" s="68">
        <f t="shared" ref="C672:D698" si="71">IF(
$F$671=2,CHOOSE(
$B$118,0,E3,H3,K3,N3,Q3,T3,W3,Z3,AC3,AF3,AI3,AL3,AO3,AR3,AU3,AX3,BA3,BD3,BG3,BJ3,BM3,BP3,BS3,BV3,BY3,CB3,CE3),IF(
$F$671=3,CHOOSE(
$B$118,0,CN3,CQ3,CT3,CW3,CZ3,DC3,DF3,DI3,DL3,DO3,DR3,DU3,DX3,EA3,ED3,EG3,EJ3,EM3,EP3,ES3,EV3,EY3,FB3,FE3,FH3,FK3,FN3),IF(
$F$671=4,CHOOSE(
$B$118,0,FU3,FX3,GA3,GD3,GG3,GJ3,GM3,GP3,GS3,GV3,GY3,HB3,HE3,HH3,HK3,HN3,HQ3,HT3,HW3,HZ3,IC3,IF3,II3,IL3,IO3,IR3,IU3),IF(
$F$671=5,CHOOSE(
$B$118,0,E2003,H2003,K2003,N2003,Q2003,T2003,W2003,Z2003,AC2003,AF2003,AI2003,AL2003,AO2003,AR2003,AU2003,AX2003,BA2003,BD2003,BG2003,BJ2003,BM2003,BP2003,BS2003,BV2003,BY2003,CB2003,CE2003),CHOOSE(
$B$118,0,CN2003,CQ2003,CT2003,CW2003,CZ2003,DC2003,DF2003,DI2003,DL2003,DO2003,DR2003,DU2003,DX2003,EA2003,ED2003,EG2003,EJ2003,EM2003,EP2003,ES2003,EV2003,EY2003,FB2003,FE2003,FH2003,FK2003,FN2003)))))</f>
        <v>0</v>
      </c>
      <c r="D672" s="68">
        <f t="shared" si="71"/>
        <v>0</v>
      </c>
      <c r="E672" s="143">
        <f t="shared" si="63"/>
        <v>672</v>
      </c>
      <c r="F672" s="68"/>
      <c r="G672" s="68" t="str">
        <f t="shared" ref="G672:G698" si="72">CHOOSE($F$671,"←先にカタログのタイプを選択",C3,CL3,FS3,C2003,CL2003)</f>
        <v>←先にカタログのタイプを選択</v>
      </c>
      <c r="AB672" s="104"/>
      <c r="AC672" s="104"/>
      <c r="AD672" s="104"/>
    </row>
    <row r="673" spans="1:30">
      <c r="A673" s="106"/>
      <c r="B673" s="68" t="str">
        <f t="shared" si="70"/>
        <v>選択</v>
      </c>
      <c r="C673" s="68">
        <f t="shared" si="71"/>
        <v>0</v>
      </c>
      <c r="D673" s="68">
        <f t="shared" si="71"/>
        <v>0</v>
      </c>
      <c r="E673" s="143">
        <f t="shared" si="63"/>
        <v>673</v>
      </c>
      <c r="F673" s="68"/>
      <c r="G673" s="68" t="str">
        <f t="shared" si="72"/>
        <v>←先にカタログのタイプを選択</v>
      </c>
      <c r="AB673" s="104"/>
      <c r="AC673" s="104"/>
      <c r="AD673" s="104"/>
    </row>
    <row r="674" spans="1:30">
      <c r="A674" s="106"/>
      <c r="B674" s="68" t="str">
        <f t="shared" si="70"/>
        <v>選択</v>
      </c>
      <c r="C674" s="68">
        <f t="shared" si="71"/>
        <v>0</v>
      </c>
      <c r="D674" s="68">
        <f t="shared" si="71"/>
        <v>0</v>
      </c>
      <c r="E674" s="143">
        <f t="shared" si="63"/>
        <v>674</v>
      </c>
      <c r="F674" s="68"/>
      <c r="G674" s="68" t="str">
        <f t="shared" si="72"/>
        <v>←先にカタログのタイプを選択</v>
      </c>
      <c r="AB674" s="104"/>
      <c r="AC674" s="104"/>
      <c r="AD674" s="104"/>
    </row>
    <row r="675" spans="1:30">
      <c r="A675" s="106"/>
      <c r="B675" s="68" t="str">
        <f t="shared" si="70"/>
        <v>選択</v>
      </c>
      <c r="C675" s="68">
        <f t="shared" si="71"/>
        <v>0</v>
      </c>
      <c r="D675" s="68">
        <f t="shared" si="71"/>
        <v>0</v>
      </c>
      <c r="E675" s="143">
        <f t="shared" ref="E675:E738" si="73">E674+1</f>
        <v>675</v>
      </c>
      <c r="F675" s="68"/>
      <c r="G675" s="68" t="str">
        <f t="shared" si="72"/>
        <v>←先にカタログのタイプを選択</v>
      </c>
      <c r="AB675" s="104"/>
      <c r="AC675" s="104"/>
      <c r="AD675" s="104"/>
    </row>
    <row r="676" spans="1:30">
      <c r="A676" s="106"/>
      <c r="B676" s="68" t="str">
        <f t="shared" si="70"/>
        <v>選択</v>
      </c>
      <c r="C676" s="68">
        <f t="shared" si="71"/>
        <v>0</v>
      </c>
      <c r="D676" s="68">
        <f t="shared" si="71"/>
        <v>0</v>
      </c>
      <c r="E676" s="143">
        <f t="shared" si="73"/>
        <v>676</v>
      </c>
      <c r="F676" s="68"/>
      <c r="G676" s="68" t="str">
        <f t="shared" si="72"/>
        <v>←先にカタログのタイプを選択</v>
      </c>
      <c r="AB676" s="104"/>
      <c r="AC676" s="104"/>
      <c r="AD676" s="104"/>
    </row>
    <row r="677" spans="1:30">
      <c r="A677" s="106"/>
      <c r="B677" s="68" t="str">
        <f t="shared" si="70"/>
        <v>選択</v>
      </c>
      <c r="C677" s="68">
        <f t="shared" si="71"/>
        <v>0</v>
      </c>
      <c r="D677" s="68">
        <f t="shared" si="71"/>
        <v>0</v>
      </c>
      <c r="E677" s="143">
        <f t="shared" si="73"/>
        <v>677</v>
      </c>
      <c r="F677" s="68"/>
      <c r="G677" s="68" t="str">
        <f t="shared" si="72"/>
        <v>←先にカタログのタイプを選択</v>
      </c>
      <c r="AB677" s="104"/>
      <c r="AC677" s="104"/>
      <c r="AD677" s="104"/>
    </row>
    <row r="678" spans="1:30">
      <c r="A678" s="106"/>
      <c r="B678" s="68" t="str">
        <f t="shared" si="70"/>
        <v>選択</v>
      </c>
      <c r="C678" s="68">
        <f t="shared" si="71"/>
        <v>0</v>
      </c>
      <c r="D678" s="68">
        <f t="shared" si="71"/>
        <v>0</v>
      </c>
      <c r="E678" s="143">
        <f t="shared" si="73"/>
        <v>678</v>
      </c>
      <c r="F678" s="68"/>
      <c r="G678" s="68" t="str">
        <f t="shared" si="72"/>
        <v>←先にカタログのタイプを選択</v>
      </c>
      <c r="AB678" s="104"/>
      <c r="AC678" s="104"/>
      <c r="AD678" s="104"/>
    </row>
    <row r="679" spans="1:30">
      <c r="A679" s="106"/>
      <c r="B679" s="68" t="str">
        <f t="shared" si="70"/>
        <v>選択</v>
      </c>
      <c r="C679" s="68">
        <f t="shared" si="71"/>
        <v>0</v>
      </c>
      <c r="D679" s="68">
        <f t="shared" si="71"/>
        <v>0</v>
      </c>
      <c r="E679" s="143">
        <f t="shared" si="73"/>
        <v>679</v>
      </c>
      <c r="F679" s="68"/>
      <c r="G679" s="68" t="str">
        <f t="shared" si="72"/>
        <v>←先にカタログのタイプを選択</v>
      </c>
      <c r="AB679" s="104"/>
      <c r="AC679" s="104"/>
      <c r="AD679" s="104"/>
    </row>
    <row r="680" spans="1:30">
      <c r="A680" s="106"/>
      <c r="B680" s="68" t="str">
        <f t="shared" si="70"/>
        <v>選択</v>
      </c>
      <c r="C680" s="68">
        <f t="shared" si="71"/>
        <v>0</v>
      </c>
      <c r="D680" s="68">
        <f t="shared" si="71"/>
        <v>0</v>
      </c>
      <c r="E680" s="143">
        <f t="shared" si="73"/>
        <v>680</v>
      </c>
      <c r="F680" s="68"/>
      <c r="G680" s="68" t="str">
        <f t="shared" si="72"/>
        <v>←先にカタログのタイプを選択</v>
      </c>
      <c r="AB680" s="104"/>
      <c r="AC680" s="104"/>
      <c r="AD680" s="104"/>
    </row>
    <row r="681" spans="1:30">
      <c r="A681" s="106"/>
      <c r="B681" s="68" t="str">
        <f t="shared" si="70"/>
        <v>選択</v>
      </c>
      <c r="C681" s="68">
        <f t="shared" si="71"/>
        <v>0</v>
      </c>
      <c r="D681" s="68">
        <f t="shared" si="71"/>
        <v>0</v>
      </c>
      <c r="E681" s="143">
        <f t="shared" si="73"/>
        <v>681</v>
      </c>
      <c r="F681" s="68"/>
      <c r="G681" s="68" t="str">
        <f t="shared" si="72"/>
        <v>←先にカタログのタイプを選択</v>
      </c>
      <c r="AB681" s="104"/>
      <c r="AC681" s="104"/>
      <c r="AD681" s="104"/>
    </row>
    <row r="682" spans="1:30">
      <c r="A682" s="106"/>
      <c r="B682" s="68" t="str">
        <f t="shared" si="70"/>
        <v>選択</v>
      </c>
      <c r="C682" s="68">
        <f t="shared" si="71"/>
        <v>0</v>
      </c>
      <c r="D682" s="68">
        <f t="shared" si="71"/>
        <v>0</v>
      </c>
      <c r="E682" s="143">
        <f t="shared" si="73"/>
        <v>682</v>
      </c>
      <c r="F682" s="68"/>
      <c r="G682" s="68" t="str">
        <f t="shared" si="72"/>
        <v>←先にカタログのタイプを選択</v>
      </c>
      <c r="AB682" s="104"/>
      <c r="AC682" s="104"/>
      <c r="AD682" s="104"/>
    </row>
    <row r="683" spans="1:30">
      <c r="A683" s="106"/>
      <c r="B683" s="68" t="str">
        <f t="shared" si="70"/>
        <v>選択</v>
      </c>
      <c r="C683" s="68">
        <f t="shared" si="71"/>
        <v>0</v>
      </c>
      <c r="D683" s="68">
        <f t="shared" si="71"/>
        <v>0</v>
      </c>
      <c r="E683" s="143">
        <f t="shared" si="73"/>
        <v>683</v>
      </c>
      <c r="F683" s="68"/>
      <c r="G683" s="68" t="str">
        <f t="shared" si="72"/>
        <v>←先にカタログのタイプを選択</v>
      </c>
      <c r="AB683" s="104"/>
      <c r="AC683" s="104"/>
      <c r="AD683" s="104"/>
    </row>
    <row r="684" spans="1:30">
      <c r="A684" s="106"/>
      <c r="B684" s="68" t="str">
        <f t="shared" si="70"/>
        <v>選択</v>
      </c>
      <c r="C684" s="68">
        <f t="shared" si="71"/>
        <v>0</v>
      </c>
      <c r="D684" s="68">
        <f t="shared" si="71"/>
        <v>0</v>
      </c>
      <c r="E684" s="143">
        <f t="shared" si="73"/>
        <v>684</v>
      </c>
      <c r="F684" s="68"/>
      <c r="G684" s="68" t="str">
        <f t="shared" si="72"/>
        <v>←先にカタログのタイプを選択</v>
      </c>
      <c r="AB684" s="104"/>
      <c r="AC684" s="104"/>
      <c r="AD684" s="104"/>
    </row>
    <row r="685" spans="1:30">
      <c r="A685" s="106"/>
      <c r="B685" s="68" t="str">
        <f t="shared" si="70"/>
        <v>選択</v>
      </c>
      <c r="C685" s="68">
        <f t="shared" si="71"/>
        <v>0</v>
      </c>
      <c r="D685" s="68">
        <f t="shared" si="71"/>
        <v>0</v>
      </c>
      <c r="E685" s="143">
        <f t="shared" si="73"/>
        <v>685</v>
      </c>
      <c r="F685" s="68"/>
      <c r="G685" s="68" t="str">
        <f t="shared" si="72"/>
        <v>←先にカタログのタイプを選択</v>
      </c>
      <c r="AB685" s="104"/>
      <c r="AC685" s="104"/>
      <c r="AD685" s="104"/>
    </row>
    <row r="686" spans="1:30">
      <c r="A686" s="106"/>
      <c r="B686" s="68" t="str">
        <f t="shared" si="70"/>
        <v>選択</v>
      </c>
      <c r="C686" s="68">
        <f t="shared" si="71"/>
        <v>0</v>
      </c>
      <c r="D686" s="68">
        <f t="shared" si="71"/>
        <v>0</v>
      </c>
      <c r="E686" s="143">
        <f t="shared" si="73"/>
        <v>686</v>
      </c>
      <c r="F686" s="68"/>
      <c r="G686" s="68" t="str">
        <f t="shared" si="72"/>
        <v>←先にカタログのタイプを選択</v>
      </c>
      <c r="AB686" s="104"/>
      <c r="AC686" s="104"/>
      <c r="AD686" s="104"/>
    </row>
    <row r="687" spans="1:30">
      <c r="A687" s="106"/>
      <c r="B687" s="68" t="str">
        <f t="shared" si="70"/>
        <v>選択</v>
      </c>
      <c r="C687" s="68">
        <f t="shared" si="71"/>
        <v>0</v>
      </c>
      <c r="D687" s="68">
        <f t="shared" si="71"/>
        <v>0</v>
      </c>
      <c r="E687" s="143">
        <f t="shared" si="73"/>
        <v>687</v>
      </c>
      <c r="F687" s="68"/>
      <c r="G687" s="68" t="str">
        <f t="shared" si="72"/>
        <v>←先にカタログのタイプを選択</v>
      </c>
      <c r="AB687" s="104"/>
      <c r="AC687" s="104"/>
      <c r="AD687" s="104"/>
    </row>
    <row r="688" spans="1:30">
      <c r="A688" s="106"/>
      <c r="B688" s="68" t="str">
        <f t="shared" si="70"/>
        <v>選択</v>
      </c>
      <c r="C688" s="68">
        <f t="shared" si="71"/>
        <v>0</v>
      </c>
      <c r="D688" s="68">
        <f t="shared" si="71"/>
        <v>0</v>
      </c>
      <c r="E688" s="143">
        <f t="shared" si="73"/>
        <v>688</v>
      </c>
      <c r="F688" s="68"/>
      <c r="G688" s="68" t="str">
        <f t="shared" si="72"/>
        <v>←先にカタログのタイプを選択</v>
      </c>
      <c r="AB688" s="104"/>
      <c r="AC688" s="104"/>
      <c r="AD688" s="104"/>
    </row>
    <row r="689" spans="1:30">
      <c r="A689" s="106"/>
      <c r="B689" s="68" t="str">
        <f t="shared" si="70"/>
        <v>選択</v>
      </c>
      <c r="C689" s="68">
        <f t="shared" si="71"/>
        <v>0</v>
      </c>
      <c r="D689" s="68">
        <f t="shared" si="71"/>
        <v>0</v>
      </c>
      <c r="E689" s="143">
        <f t="shared" si="73"/>
        <v>689</v>
      </c>
      <c r="F689" s="68"/>
      <c r="G689" s="68" t="str">
        <f t="shared" si="72"/>
        <v>←先にカタログのタイプを選択</v>
      </c>
      <c r="AB689" s="104"/>
      <c r="AC689" s="104"/>
      <c r="AD689" s="104"/>
    </row>
    <row r="690" spans="1:30">
      <c r="A690" s="106"/>
      <c r="B690" s="68" t="str">
        <f t="shared" si="70"/>
        <v>選択</v>
      </c>
      <c r="C690" s="68">
        <f t="shared" si="71"/>
        <v>0</v>
      </c>
      <c r="D690" s="68">
        <f t="shared" si="71"/>
        <v>0</v>
      </c>
      <c r="E690" s="143">
        <f t="shared" si="73"/>
        <v>690</v>
      </c>
      <c r="F690" s="68"/>
      <c r="G690" s="68" t="str">
        <f t="shared" si="72"/>
        <v>←先にカタログのタイプを選択</v>
      </c>
      <c r="AB690" s="104"/>
      <c r="AC690" s="104"/>
      <c r="AD690" s="104"/>
    </row>
    <row r="691" spans="1:30">
      <c r="A691" s="106"/>
      <c r="B691" s="68" t="str">
        <f t="shared" si="70"/>
        <v>選択</v>
      </c>
      <c r="C691" s="68">
        <f t="shared" si="71"/>
        <v>0</v>
      </c>
      <c r="D691" s="68">
        <f t="shared" si="71"/>
        <v>0</v>
      </c>
      <c r="E691" s="143">
        <f t="shared" si="73"/>
        <v>691</v>
      </c>
      <c r="F691" s="68"/>
      <c r="G691" s="68" t="str">
        <f t="shared" si="72"/>
        <v>←先にカタログのタイプを選択</v>
      </c>
      <c r="AB691" s="104"/>
      <c r="AC691" s="104"/>
      <c r="AD691" s="104"/>
    </row>
    <row r="692" spans="1:30">
      <c r="A692" s="106"/>
      <c r="B692" s="68" t="str">
        <f t="shared" si="70"/>
        <v>選択</v>
      </c>
      <c r="C692" s="68">
        <f t="shared" si="71"/>
        <v>0</v>
      </c>
      <c r="D692" s="68">
        <f t="shared" si="71"/>
        <v>0</v>
      </c>
      <c r="E692" s="143">
        <f t="shared" si="73"/>
        <v>692</v>
      </c>
      <c r="F692" s="68"/>
      <c r="G692" s="68" t="str">
        <f t="shared" si="72"/>
        <v>←先にカタログのタイプを選択</v>
      </c>
      <c r="AB692" s="104"/>
      <c r="AC692" s="104"/>
      <c r="AD692" s="104"/>
    </row>
    <row r="693" spans="1:30">
      <c r="A693" s="106"/>
      <c r="B693" s="68" t="str">
        <f t="shared" si="70"/>
        <v>選択</v>
      </c>
      <c r="C693" s="68">
        <f t="shared" si="71"/>
        <v>0</v>
      </c>
      <c r="D693" s="68">
        <f t="shared" si="71"/>
        <v>0</v>
      </c>
      <c r="E693" s="143">
        <f t="shared" si="73"/>
        <v>693</v>
      </c>
      <c r="F693" s="68"/>
      <c r="G693" s="68" t="str">
        <f t="shared" si="72"/>
        <v>←先にカタログのタイプを選択</v>
      </c>
      <c r="AB693" s="104"/>
      <c r="AC693" s="104"/>
      <c r="AD693" s="104"/>
    </row>
    <row r="694" spans="1:30">
      <c r="A694" s="106"/>
      <c r="B694" s="68" t="str">
        <f t="shared" si="70"/>
        <v>選択</v>
      </c>
      <c r="C694" s="68">
        <f t="shared" si="71"/>
        <v>0</v>
      </c>
      <c r="D694" s="68">
        <f t="shared" si="71"/>
        <v>0</v>
      </c>
      <c r="E694" s="143">
        <f t="shared" si="73"/>
        <v>694</v>
      </c>
      <c r="F694" s="68"/>
      <c r="G694" s="68" t="str">
        <f t="shared" si="72"/>
        <v>←先にカタログのタイプを選択</v>
      </c>
      <c r="AB694" s="104"/>
      <c r="AC694" s="104"/>
      <c r="AD694" s="104"/>
    </row>
    <row r="695" spans="1:30">
      <c r="A695" s="106"/>
      <c r="B695" s="68" t="str">
        <f t="shared" si="70"/>
        <v>選択</v>
      </c>
      <c r="C695" s="68">
        <f t="shared" si="71"/>
        <v>0</v>
      </c>
      <c r="D695" s="68">
        <f t="shared" si="71"/>
        <v>0</v>
      </c>
      <c r="E695" s="143">
        <f t="shared" si="73"/>
        <v>695</v>
      </c>
      <c r="F695" s="68"/>
      <c r="G695" s="68" t="str">
        <f t="shared" si="72"/>
        <v>←先にカタログのタイプを選択</v>
      </c>
      <c r="AB695" s="104"/>
      <c r="AC695" s="104"/>
      <c r="AD695" s="104"/>
    </row>
    <row r="696" spans="1:30">
      <c r="A696" s="106"/>
      <c r="B696" s="68" t="str">
        <f t="shared" si="70"/>
        <v>選択</v>
      </c>
      <c r="C696" s="68">
        <f t="shared" si="71"/>
        <v>0</v>
      </c>
      <c r="D696" s="68">
        <f t="shared" si="71"/>
        <v>0</v>
      </c>
      <c r="E696" s="143">
        <f t="shared" si="73"/>
        <v>696</v>
      </c>
      <c r="F696" s="68"/>
      <c r="G696" s="68" t="str">
        <f t="shared" si="72"/>
        <v>←先にカタログのタイプを選択</v>
      </c>
      <c r="AB696" s="104"/>
      <c r="AC696" s="104"/>
      <c r="AD696" s="104"/>
    </row>
    <row r="697" spans="1:30">
      <c r="A697" s="106"/>
      <c r="B697" s="68" t="str">
        <f t="shared" si="70"/>
        <v>選択</v>
      </c>
      <c r="C697" s="68">
        <f t="shared" si="71"/>
        <v>0</v>
      </c>
      <c r="D697" s="68">
        <f t="shared" si="71"/>
        <v>0</v>
      </c>
      <c r="E697" s="143">
        <f t="shared" si="73"/>
        <v>697</v>
      </c>
      <c r="F697" s="68"/>
      <c r="G697" s="68" t="str">
        <f t="shared" si="72"/>
        <v>←先にカタログのタイプを選択</v>
      </c>
      <c r="AB697" s="104"/>
      <c r="AC697" s="104"/>
      <c r="AD697" s="104"/>
    </row>
    <row r="698" spans="1:30">
      <c r="A698" s="106"/>
      <c r="B698" s="68" t="str">
        <f t="shared" si="70"/>
        <v>選択</v>
      </c>
      <c r="C698" s="68">
        <f t="shared" si="71"/>
        <v>0</v>
      </c>
      <c r="D698" s="68">
        <f t="shared" si="71"/>
        <v>0</v>
      </c>
      <c r="E698" s="143">
        <f t="shared" si="73"/>
        <v>698</v>
      </c>
      <c r="F698" s="68"/>
      <c r="G698" s="68" t="str">
        <f t="shared" si="72"/>
        <v>←先にカタログのタイプを選択</v>
      </c>
      <c r="AB698" s="104"/>
      <c r="AC698" s="104"/>
      <c r="AD698" s="104"/>
    </row>
    <row r="699" spans="1:30" s="149" customFormat="1">
      <c r="A699" s="146"/>
      <c r="B699" s="147"/>
      <c r="C699" s="147"/>
      <c r="D699" s="147"/>
      <c r="E699" s="148">
        <f t="shared" si="73"/>
        <v>699</v>
      </c>
      <c r="F699" s="147"/>
      <c r="G699" s="147"/>
      <c r="AB699" s="150"/>
      <c r="AC699" s="150"/>
      <c r="AD699" s="150"/>
    </row>
    <row r="700" spans="1:30" s="149" customFormat="1">
      <c r="A700" s="146"/>
      <c r="B700" s="147"/>
      <c r="C700" s="147"/>
      <c r="D700" s="147"/>
      <c r="E700" s="148">
        <f t="shared" si="73"/>
        <v>700</v>
      </c>
      <c r="F700" s="147"/>
      <c r="G700" s="147"/>
      <c r="AB700" s="150"/>
      <c r="AC700" s="150"/>
      <c r="AD700" s="150"/>
    </row>
    <row r="701" spans="1:30">
      <c r="A701" s="106">
        <v>19</v>
      </c>
      <c r="B701" s="68" t="str">
        <f>IF(
$F$701=2,CHOOSE(
$B$119,"選択",D2,G2,J2,M2,P2,S2,V2,Y2,AB2,AE2,AH2,AK2,AN2,AQ2,AT2,AW2,AZ2,BC2,BF2,BI2,BL2,BO2,BR2,BU2,BX2,CA2,CD2),IF(
$F$701=3,CHOOSE(
$B$119,"選択",CM2,CP2,CS2,CV2,CY2,DB2,DE2,DH2,DK2,DN2,DQ2,DT2,DW2,DZ2,EC2,EF2,EI2,EL2,EO2,ER2,EU2,EX2,FA2,FD2,FG2,FJ2,FM2),IF(
$F$701=4,CHOOSE(
$B$119,"選択",FT2,FW2,FZ2,GC2,GF2,GI2,GL2,GO2,GR2,GU2,GX2,HA2,HD2,HG2,HJ2,HM2,HP2,HS2,HV2,HY2,IB2,IE2,IH2,IK2,IN2,IQ2,IT2),IF(
$F$701=5,CHOOSE(
$B$119,"選択",D2002,G2002,J2002,M2002,P2002,S2002,V2002,Y2002,AB2002,AE2002,AH2002,AK2002,AN2002,AQ2002,AT2002,AW2002,AZ2002,BC2002,BF2002,BI2002,BL2002,BO2002,BR2002,BU2002,BX2002,CA2002,CD2002),CHOOSE(
$B$119,"選択",CM2002,CP2002,CS2002,CV2002,CY2002,DB2002,DE2002,DH2002,DK2002,DN2002,DQ2002,DT2002,DW2002,DZ2002,EC2002,EF2002,EI2002,EL2002,EO2002,ER2002,EU2002,EX2002,FA2002,FD2002,FG2002,FJ2002,FM2002)))))</f>
        <v>選択</v>
      </c>
      <c r="C701" s="68">
        <f>IF(
$F$701=2,CHOOSE(
$B$119,0,E2,H2,K2,N2,Q2,T2,W2,Z2,AC2,AF2,AI2,AL2,AO2,AR2,AU2,AX2,BA2,BD2,BG2,BJ2,BM2,BP2,BS2,BV2,BY2,CB2,CE2),IF(
$F$701=3,CHOOSE(
$B$119,0,CN2,CQ2,CT2,CW2,CZ2,DC2,DF2,DI2,DL2,DO2,DR2,DU2,DX2,EA2,ED2,EG2,EJ2,EM2,EP2,ES2,EV2,EY2,FB2,FE2,FH2,FK2,FN2),IF(
$F$701=4,CHOOSE(
$B$119,0,FU2,FX2,GA2,GD2,GG2,GJ2,GM2,GP2,GS2,GV2,GY2,HB2,HE2,HH2,HK2,HN2,HQ2,HT2,HW2,HZ2,IC2,IF2,II2,IL2,IO2,IR2,IU2),IF(
$F$701=5,CHOOSE(
$B$119,0,E2002,H2002,K2002,N2002,Q2002,T2002,W2002,Z2002,AC2002,AF2002,AI2002,AL2002,AO2002,AR2002,AU2002,AX2002,BA2002,BD2002,BG2002,BJ2002,BM2002,BP2002,BS2002,BV2002,BY2002,CB2002,CE2002),CHOOSE(
$B$119,0,CN2002,CQ2002,CT2002,CW2002,CZ2002,DC2002,DF2002,DI2002,DL2002,DO2002,DR2002,DU2002,DX2002,EA2002,ED2002,EG2002,EJ2002,EM2002,EP2002,ES2002,EV2002,EY2002,FB2002,FE2002,FH2002,FK2002,FN2002)))))</f>
        <v>0</v>
      </c>
      <c r="D701" s="68">
        <f>IF(
$F$701=2,CHOOSE(
$B$119,0,F2,I2,L2,O2,R2,U2,X2,AA2,AD2,AG2,AJ2,AM2,AP2,AS2,AV2,AY2,BB2,BE2,BH2,BK2,BN2,BQ2,BT2,BW2,BZ2,CC2,CF2),IF(
$F$701=3,CHOOSE(
$B$119,0,CO2,CR2,CU2,CX2,DA2,DD2,DG2,DJ2,DM2,DP2,DS2,DV2,DY2,EB2,EE2,EH2,EK2,EN2,EQ2,ET2,EW2,EZ2,FC2,FF2,FI2,FL2,FO2),IF(
$F$701=4,CHOOSE(
$B$119,0,FV2,FY2,GB2,GE2,GH2,GK2,GN2,GQ2,GT2,GW2,GZ2,HC2,HF2,HI2,HL2,HO2,HR2,HU2,HX2,IA2,ID2,IG2,IJ2,IM2,IP2,IS2,IV2),IF(
$F$701=5,CHOOSE(
$B$119,0,F2002,I2002,L2002,O2002,R2002,U2002,X2002,AA2002,AD2002,AG2002,AJ2002,AM2002,AP2002,AS2002,AV2002,AY2002,BB2002,BE2002,BH2002,BK2002,BN2002,BQ2002,BT2002,BW2002,BZ2002,CC2002,CF2002),CHOOSE(
$B$119,0,CO2002,CR2002,CU2002,CX2002,DA2002,DD2002,DG2002,DJ2002,DM2002,DP2002,DS2002,DV2002,DY2002,EB2002,EE2002,EH2002,EK2002,EN2002,EQ2002,ET2002,EW2002,EZ2002,FC2002,FF2002,FI2002,FL2002,FO2002)))))</f>
        <v>0</v>
      </c>
      <c r="E701" s="143">
        <f t="shared" si="73"/>
        <v>701</v>
      </c>
      <c r="F701" s="68">
        <v>1</v>
      </c>
      <c r="G701" s="68" t="str">
        <f>CHOOSE($F$701,"←先にカタログのタイプを選択",C2,CL2,FS2,C2002,CL2002)</f>
        <v>←先にカタログのタイプを選択</v>
      </c>
      <c r="AB701" s="104"/>
      <c r="AC701" s="104"/>
      <c r="AD701" s="104"/>
    </row>
    <row r="702" spans="1:30">
      <c r="A702" s="106"/>
      <c r="B702" s="68" t="str">
        <f t="shared" ref="B702:B728" si="74">IF(
$F$701=2,CHOOSE(
$B$119,"選択",D3,G3,J3,M3,P3,S3,V3,Y3,AB3,AE3,AH3,AK3,AN3,AQ3,AT3,AW3,AZ3,BC3,BF3,BI3,BL3,BO3,BR3,BU3,BX3,CA3,CD3),IF(
$F$701=3,CHOOSE(
$B$119,"選択",CM3,CP3,CS3,CV3,CY3,DB3,DE3,DH3,DK3,DN3,DQ3,DT3,DW3,DZ3,EC3,EF3,EI3,EL3,EO3,ER3,EU3,EX3,FA3,FD3,FG3,FJ3,FM3),IF(
$F$701=4,CHOOSE(
$B$119,"選択",FT3,FW3,FZ3,GC3,GF3,GI3,GL3,GO3,GR3,GU3,GX3,HA3,HD3,HG3,HJ3,HM3,HP3,HS3,HV3,HY3,IB3,IE3,IH3,IK3,IN3,IQ3,IT3),IF(
$F$701=5,CHOOSE(
$B$119,"選択",D2003,G2003,J2003,M2003,P2003,S2003,V2003,Y2003,AB2003,AE2003,AH2003,AK2003,AN2003,AQ2003,AT2003,AW2003,AZ2003,BC2003,BF2003,BI2003,BL2003,BO2003,BR2003,BU2003,BX2003,CA2003,CD2003),CHOOSE(
$B$119,"選択",CM2003,CP2003,CS2003,CV2003,CY2003,DB2003,DE2003,DH2003,DK2003,DN2003,DQ2003,DT2003,DW2003,DZ2003,EC2003,EF2003,EI2003,EL2003,EO2003,ER2003,EU2003,EX2003,FA2003,FD2003,FG2003,FJ2003,FM2003)))))</f>
        <v>選択</v>
      </c>
      <c r="C702" s="68">
        <f t="shared" ref="C702:D728" si="75">IF(
$F$701=2,CHOOSE(
$B$119,0,E3,H3,K3,N3,Q3,T3,W3,Z3,AC3,AF3,AI3,AL3,AO3,AR3,AU3,AX3,BA3,BD3,BG3,BJ3,BM3,BP3,BS3,BV3,BY3,CB3,CE3),IF(
$F$701=3,CHOOSE(
$B$119,0,CN3,CQ3,CT3,CW3,CZ3,DC3,DF3,DI3,DL3,DO3,DR3,DU3,DX3,EA3,ED3,EG3,EJ3,EM3,EP3,ES3,EV3,EY3,FB3,FE3,FH3,FK3,FN3),IF(
$F$701=4,CHOOSE(
$B$119,0,FU3,FX3,GA3,GD3,GG3,GJ3,GM3,GP3,GS3,GV3,GY3,HB3,HE3,HH3,HK3,HN3,HQ3,HT3,HW3,HZ3,IC3,IF3,II3,IL3,IO3,IR3,IU3),IF(
$F$701=5,CHOOSE(
$B$119,0,E2003,H2003,K2003,N2003,Q2003,T2003,W2003,Z2003,AC2003,AF2003,AI2003,AL2003,AO2003,AR2003,AU2003,AX2003,BA2003,BD2003,BG2003,BJ2003,BM2003,BP2003,BS2003,BV2003,BY2003,CB2003,CE2003),CHOOSE(
$B$119,0,CN2003,CQ2003,CT2003,CW2003,CZ2003,DC2003,DF2003,DI2003,DL2003,DO2003,DR2003,DU2003,DX2003,EA2003,ED2003,EG2003,EJ2003,EM2003,EP2003,ES2003,EV2003,EY2003,FB2003,FE2003,FH2003,FK2003,FN2003)))))</f>
        <v>0</v>
      </c>
      <c r="D702" s="68">
        <f t="shared" si="75"/>
        <v>0</v>
      </c>
      <c r="E702" s="143">
        <f t="shared" si="73"/>
        <v>702</v>
      </c>
      <c r="F702" s="68"/>
      <c r="G702" s="68" t="str">
        <f t="shared" ref="G702:G728" si="76">CHOOSE($F$701,"←先にカタログのタイプを選択",C3,CL3,FS3,C2003,CL2003)</f>
        <v>←先にカタログのタイプを選択</v>
      </c>
      <c r="AB702" s="104"/>
      <c r="AC702" s="104"/>
      <c r="AD702" s="104"/>
    </row>
    <row r="703" spans="1:30">
      <c r="A703" s="106"/>
      <c r="B703" s="68" t="str">
        <f t="shared" si="74"/>
        <v>選択</v>
      </c>
      <c r="C703" s="68">
        <f t="shared" si="75"/>
        <v>0</v>
      </c>
      <c r="D703" s="68">
        <f t="shared" si="75"/>
        <v>0</v>
      </c>
      <c r="E703" s="143">
        <f t="shared" si="73"/>
        <v>703</v>
      </c>
      <c r="F703" s="68"/>
      <c r="G703" s="68" t="str">
        <f t="shared" si="76"/>
        <v>←先にカタログのタイプを選択</v>
      </c>
      <c r="AB703" s="104"/>
      <c r="AC703" s="104"/>
      <c r="AD703" s="104"/>
    </row>
    <row r="704" spans="1:30">
      <c r="A704" s="106"/>
      <c r="B704" s="68" t="str">
        <f t="shared" si="74"/>
        <v>選択</v>
      </c>
      <c r="C704" s="68">
        <f t="shared" si="75"/>
        <v>0</v>
      </c>
      <c r="D704" s="68">
        <f t="shared" si="75"/>
        <v>0</v>
      </c>
      <c r="E704" s="143">
        <f t="shared" si="73"/>
        <v>704</v>
      </c>
      <c r="F704" s="68"/>
      <c r="G704" s="68" t="str">
        <f t="shared" si="76"/>
        <v>←先にカタログのタイプを選択</v>
      </c>
      <c r="AB704" s="104"/>
      <c r="AC704" s="104"/>
      <c r="AD704" s="104"/>
    </row>
    <row r="705" spans="1:30">
      <c r="A705" s="106"/>
      <c r="B705" s="68" t="str">
        <f t="shared" si="74"/>
        <v>選択</v>
      </c>
      <c r="C705" s="68">
        <f t="shared" si="75"/>
        <v>0</v>
      </c>
      <c r="D705" s="68">
        <f t="shared" si="75"/>
        <v>0</v>
      </c>
      <c r="E705" s="143">
        <f t="shared" si="73"/>
        <v>705</v>
      </c>
      <c r="F705" s="68"/>
      <c r="G705" s="68" t="str">
        <f t="shared" si="76"/>
        <v>←先にカタログのタイプを選択</v>
      </c>
      <c r="AB705" s="104"/>
      <c r="AC705" s="104"/>
      <c r="AD705" s="104"/>
    </row>
    <row r="706" spans="1:30">
      <c r="A706" s="106"/>
      <c r="B706" s="68" t="str">
        <f t="shared" si="74"/>
        <v>選択</v>
      </c>
      <c r="C706" s="68">
        <f t="shared" si="75"/>
        <v>0</v>
      </c>
      <c r="D706" s="68">
        <f t="shared" si="75"/>
        <v>0</v>
      </c>
      <c r="E706" s="143">
        <f t="shared" si="73"/>
        <v>706</v>
      </c>
      <c r="F706" s="68"/>
      <c r="G706" s="68" t="str">
        <f t="shared" si="76"/>
        <v>←先にカタログのタイプを選択</v>
      </c>
      <c r="AB706" s="104"/>
      <c r="AC706" s="104"/>
      <c r="AD706" s="104"/>
    </row>
    <row r="707" spans="1:30">
      <c r="A707" s="106"/>
      <c r="B707" s="68" t="str">
        <f t="shared" si="74"/>
        <v>選択</v>
      </c>
      <c r="C707" s="68">
        <f t="shared" si="75"/>
        <v>0</v>
      </c>
      <c r="D707" s="68">
        <f t="shared" si="75"/>
        <v>0</v>
      </c>
      <c r="E707" s="143">
        <f t="shared" si="73"/>
        <v>707</v>
      </c>
      <c r="F707" s="68"/>
      <c r="G707" s="68" t="str">
        <f t="shared" si="76"/>
        <v>←先にカタログのタイプを選択</v>
      </c>
      <c r="AB707" s="104"/>
      <c r="AC707" s="104"/>
      <c r="AD707" s="104"/>
    </row>
    <row r="708" spans="1:30">
      <c r="A708" s="106"/>
      <c r="B708" s="68" t="str">
        <f t="shared" si="74"/>
        <v>選択</v>
      </c>
      <c r="C708" s="68">
        <f t="shared" si="75"/>
        <v>0</v>
      </c>
      <c r="D708" s="68">
        <f t="shared" si="75"/>
        <v>0</v>
      </c>
      <c r="E708" s="143">
        <f t="shared" si="73"/>
        <v>708</v>
      </c>
      <c r="F708" s="68"/>
      <c r="G708" s="68" t="str">
        <f t="shared" si="76"/>
        <v>←先にカタログのタイプを選択</v>
      </c>
      <c r="AB708" s="104"/>
      <c r="AC708" s="104"/>
      <c r="AD708" s="104"/>
    </row>
    <row r="709" spans="1:30">
      <c r="A709" s="106"/>
      <c r="B709" s="68" t="str">
        <f t="shared" si="74"/>
        <v>選択</v>
      </c>
      <c r="C709" s="68">
        <f t="shared" si="75"/>
        <v>0</v>
      </c>
      <c r="D709" s="68">
        <f t="shared" si="75"/>
        <v>0</v>
      </c>
      <c r="E709" s="143">
        <f t="shared" si="73"/>
        <v>709</v>
      </c>
      <c r="F709" s="68"/>
      <c r="G709" s="68" t="str">
        <f t="shared" si="76"/>
        <v>←先にカタログのタイプを選択</v>
      </c>
      <c r="AB709" s="104"/>
      <c r="AC709" s="104"/>
      <c r="AD709" s="104"/>
    </row>
    <row r="710" spans="1:30">
      <c r="A710" s="106"/>
      <c r="B710" s="68" t="str">
        <f t="shared" si="74"/>
        <v>選択</v>
      </c>
      <c r="C710" s="68">
        <f t="shared" si="75"/>
        <v>0</v>
      </c>
      <c r="D710" s="68">
        <f t="shared" si="75"/>
        <v>0</v>
      </c>
      <c r="E710" s="143">
        <f t="shared" si="73"/>
        <v>710</v>
      </c>
      <c r="F710" s="68"/>
      <c r="G710" s="68" t="str">
        <f t="shared" si="76"/>
        <v>←先にカタログのタイプを選択</v>
      </c>
      <c r="AB710" s="104"/>
      <c r="AC710" s="104"/>
      <c r="AD710" s="104"/>
    </row>
    <row r="711" spans="1:30">
      <c r="A711" s="106"/>
      <c r="B711" s="68" t="str">
        <f t="shared" si="74"/>
        <v>選択</v>
      </c>
      <c r="C711" s="68">
        <f t="shared" si="75"/>
        <v>0</v>
      </c>
      <c r="D711" s="68">
        <f t="shared" si="75"/>
        <v>0</v>
      </c>
      <c r="E711" s="143">
        <f t="shared" si="73"/>
        <v>711</v>
      </c>
      <c r="F711" s="68"/>
      <c r="G711" s="68" t="str">
        <f t="shared" si="76"/>
        <v>←先にカタログのタイプを選択</v>
      </c>
      <c r="AB711" s="104"/>
      <c r="AC711" s="104"/>
      <c r="AD711" s="104"/>
    </row>
    <row r="712" spans="1:30">
      <c r="A712" s="106"/>
      <c r="B712" s="68" t="str">
        <f t="shared" si="74"/>
        <v>選択</v>
      </c>
      <c r="C712" s="68">
        <f t="shared" si="75"/>
        <v>0</v>
      </c>
      <c r="D712" s="68">
        <f t="shared" si="75"/>
        <v>0</v>
      </c>
      <c r="E712" s="143">
        <f t="shared" si="73"/>
        <v>712</v>
      </c>
      <c r="F712" s="68"/>
      <c r="G712" s="68" t="str">
        <f t="shared" si="76"/>
        <v>←先にカタログのタイプを選択</v>
      </c>
      <c r="AB712" s="104"/>
      <c r="AC712" s="104"/>
      <c r="AD712" s="104"/>
    </row>
    <row r="713" spans="1:30">
      <c r="A713" s="106"/>
      <c r="B713" s="68" t="str">
        <f t="shared" si="74"/>
        <v>選択</v>
      </c>
      <c r="C713" s="68">
        <f t="shared" si="75"/>
        <v>0</v>
      </c>
      <c r="D713" s="68">
        <f t="shared" si="75"/>
        <v>0</v>
      </c>
      <c r="E713" s="143">
        <f t="shared" si="73"/>
        <v>713</v>
      </c>
      <c r="F713" s="68"/>
      <c r="G713" s="68" t="str">
        <f t="shared" si="76"/>
        <v>←先にカタログのタイプを選択</v>
      </c>
      <c r="AB713" s="104"/>
      <c r="AC713" s="104"/>
      <c r="AD713" s="104"/>
    </row>
    <row r="714" spans="1:30">
      <c r="A714" s="106"/>
      <c r="B714" s="68" t="str">
        <f t="shared" si="74"/>
        <v>選択</v>
      </c>
      <c r="C714" s="68">
        <f t="shared" si="75"/>
        <v>0</v>
      </c>
      <c r="D714" s="68">
        <f t="shared" si="75"/>
        <v>0</v>
      </c>
      <c r="E714" s="143">
        <f t="shared" si="73"/>
        <v>714</v>
      </c>
      <c r="F714" s="68"/>
      <c r="G714" s="68" t="str">
        <f t="shared" si="76"/>
        <v>←先にカタログのタイプを選択</v>
      </c>
      <c r="AB714" s="104"/>
      <c r="AC714" s="104"/>
      <c r="AD714" s="104"/>
    </row>
    <row r="715" spans="1:30">
      <c r="A715" s="106"/>
      <c r="B715" s="68" t="str">
        <f t="shared" si="74"/>
        <v>選択</v>
      </c>
      <c r="C715" s="68">
        <f t="shared" si="75"/>
        <v>0</v>
      </c>
      <c r="D715" s="68">
        <f t="shared" si="75"/>
        <v>0</v>
      </c>
      <c r="E715" s="143">
        <f t="shared" si="73"/>
        <v>715</v>
      </c>
      <c r="F715" s="68"/>
      <c r="G715" s="68" t="str">
        <f t="shared" si="76"/>
        <v>←先にカタログのタイプを選択</v>
      </c>
      <c r="AB715" s="104"/>
      <c r="AC715" s="104"/>
      <c r="AD715" s="104"/>
    </row>
    <row r="716" spans="1:30">
      <c r="A716" s="106"/>
      <c r="B716" s="68" t="str">
        <f t="shared" si="74"/>
        <v>選択</v>
      </c>
      <c r="C716" s="68">
        <f t="shared" si="75"/>
        <v>0</v>
      </c>
      <c r="D716" s="68">
        <f t="shared" si="75"/>
        <v>0</v>
      </c>
      <c r="E716" s="143">
        <f t="shared" si="73"/>
        <v>716</v>
      </c>
      <c r="F716" s="68"/>
      <c r="G716" s="68" t="str">
        <f t="shared" si="76"/>
        <v>←先にカタログのタイプを選択</v>
      </c>
      <c r="AB716" s="104"/>
      <c r="AC716" s="104"/>
      <c r="AD716" s="104"/>
    </row>
    <row r="717" spans="1:30">
      <c r="A717" s="106"/>
      <c r="B717" s="68" t="str">
        <f t="shared" si="74"/>
        <v>選択</v>
      </c>
      <c r="C717" s="68">
        <f t="shared" si="75"/>
        <v>0</v>
      </c>
      <c r="D717" s="68">
        <f t="shared" si="75"/>
        <v>0</v>
      </c>
      <c r="E717" s="143">
        <f t="shared" si="73"/>
        <v>717</v>
      </c>
      <c r="F717" s="68"/>
      <c r="G717" s="68" t="str">
        <f t="shared" si="76"/>
        <v>←先にカタログのタイプを選択</v>
      </c>
      <c r="AB717" s="104"/>
      <c r="AC717" s="104"/>
      <c r="AD717" s="104"/>
    </row>
    <row r="718" spans="1:30">
      <c r="A718" s="106"/>
      <c r="B718" s="68" t="str">
        <f t="shared" si="74"/>
        <v>選択</v>
      </c>
      <c r="C718" s="68">
        <f t="shared" si="75"/>
        <v>0</v>
      </c>
      <c r="D718" s="68">
        <f t="shared" si="75"/>
        <v>0</v>
      </c>
      <c r="E718" s="143">
        <f t="shared" si="73"/>
        <v>718</v>
      </c>
      <c r="F718" s="68"/>
      <c r="G718" s="68" t="str">
        <f t="shared" si="76"/>
        <v>←先にカタログのタイプを選択</v>
      </c>
      <c r="AB718" s="104"/>
      <c r="AC718" s="104"/>
      <c r="AD718" s="104"/>
    </row>
    <row r="719" spans="1:30">
      <c r="A719" s="106"/>
      <c r="B719" s="68" t="str">
        <f t="shared" si="74"/>
        <v>選択</v>
      </c>
      <c r="C719" s="68">
        <f t="shared" si="75"/>
        <v>0</v>
      </c>
      <c r="D719" s="68">
        <f t="shared" si="75"/>
        <v>0</v>
      </c>
      <c r="E719" s="143">
        <f t="shared" si="73"/>
        <v>719</v>
      </c>
      <c r="F719" s="68"/>
      <c r="G719" s="68" t="str">
        <f t="shared" si="76"/>
        <v>←先にカタログのタイプを選択</v>
      </c>
      <c r="AB719" s="104"/>
      <c r="AC719" s="104"/>
      <c r="AD719" s="104"/>
    </row>
    <row r="720" spans="1:30">
      <c r="A720" s="106"/>
      <c r="B720" s="68" t="str">
        <f t="shared" si="74"/>
        <v>選択</v>
      </c>
      <c r="C720" s="68">
        <f t="shared" si="75"/>
        <v>0</v>
      </c>
      <c r="D720" s="68">
        <f t="shared" si="75"/>
        <v>0</v>
      </c>
      <c r="E720" s="143">
        <f t="shared" si="73"/>
        <v>720</v>
      </c>
      <c r="F720" s="68"/>
      <c r="G720" s="68" t="str">
        <f t="shared" si="76"/>
        <v>←先にカタログのタイプを選択</v>
      </c>
      <c r="AB720" s="104"/>
      <c r="AC720" s="104"/>
      <c r="AD720" s="104"/>
    </row>
    <row r="721" spans="1:30">
      <c r="A721" s="106"/>
      <c r="B721" s="68" t="str">
        <f t="shared" si="74"/>
        <v>選択</v>
      </c>
      <c r="C721" s="68">
        <f t="shared" si="75"/>
        <v>0</v>
      </c>
      <c r="D721" s="68">
        <f t="shared" si="75"/>
        <v>0</v>
      </c>
      <c r="E721" s="143">
        <f t="shared" si="73"/>
        <v>721</v>
      </c>
      <c r="F721" s="68"/>
      <c r="G721" s="68" t="str">
        <f t="shared" si="76"/>
        <v>←先にカタログのタイプを選択</v>
      </c>
      <c r="AB721" s="104"/>
      <c r="AC721" s="104"/>
      <c r="AD721" s="104"/>
    </row>
    <row r="722" spans="1:30">
      <c r="A722" s="106"/>
      <c r="B722" s="68" t="str">
        <f t="shared" si="74"/>
        <v>選択</v>
      </c>
      <c r="C722" s="68">
        <f t="shared" si="75"/>
        <v>0</v>
      </c>
      <c r="D722" s="68">
        <f t="shared" si="75"/>
        <v>0</v>
      </c>
      <c r="E722" s="143">
        <f t="shared" si="73"/>
        <v>722</v>
      </c>
      <c r="F722" s="68"/>
      <c r="G722" s="68" t="str">
        <f t="shared" si="76"/>
        <v>←先にカタログのタイプを選択</v>
      </c>
      <c r="AB722" s="104"/>
      <c r="AC722" s="104"/>
      <c r="AD722" s="104"/>
    </row>
    <row r="723" spans="1:30">
      <c r="A723" s="106"/>
      <c r="B723" s="68" t="str">
        <f t="shared" si="74"/>
        <v>選択</v>
      </c>
      <c r="C723" s="68">
        <f t="shared" si="75"/>
        <v>0</v>
      </c>
      <c r="D723" s="68">
        <f t="shared" si="75"/>
        <v>0</v>
      </c>
      <c r="E723" s="143">
        <f t="shared" si="73"/>
        <v>723</v>
      </c>
      <c r="F723" s="68"/>
      <c r="G723" s="68" t="str">
        <f t="shared" si="76"/>
        <v>←先にカタログのタイプを選択</v>
      </c>
      <c r="AB723" s="104"/>
      <c r="AC723" s="104"/>
      <c r="AD723" s="104"/>
    </row>
    <row r="724" spans="1:30">
      <c r="A724" s="106"/>
      <c r="B724" s="68" t="str">
        <f t="shared" si="74"/>
        <v>選択</v>
      </c>
      <c r="C724" s="68">
        <f t="shared" si="75"/>
        <v>0</v>
      </c>
      <c r="D724" s="68">
        <f t="shared" si="75"/>
        <v>0</v>
      </c>
      <c r="E724" s="143">
        <f t="shared" si="73"/>
        <v>724</v>
      </c>
      <c r="F724" s="68"/>
      <c r="G724" s="68" t="str">
        <f t="shared" si="76"/>
        <v>←先にカタログのタイプを選択</v>
      </c>
      <c r="AB724" s="104"/>
      <c r="AC724" s="104"/>
      <c r="AD724" s="104"/>
    </row>
    <row r="725" spans="1:30">
      <c r="A725" s="106"/>
      <c r="B725" s="68" t="str">
        <f t="shared" si="74"/>
        <v>選択</v>
      </c>
      <c r="C725" s="68">
        <f t="shared" si="75"/>
        <v>0</v>
      </c>
      <c r="D725" s="68">
        <f t="shared" si="75"/>
        <v>0</v>
      </c>
      <c r="E725" s="143">
        <f t="shared" si="73"/>
        <v>725</v>
      </c>
      <c r="F725" s="68"/>
      <c r="G725" s="68" t="str">
        <f t="shared" si="76"/>
        <v>←先にカタログのタイプを選択</v>
      </c>
      <c r="AB725" s="104"/>
      <c r="AC725" s="104"/>
      <c r="AD725" s="104"/>
    </row>
    <row r="726" spans="1:30">
      <c r="A726" s="106"/>
      <c r="B726" s="68" t="str">
        <f t="shared" si="74"/>
        <v>選択</v>
      </c>
      <c r="C726" s="68">
        <f t="shared" si="75"/>
        <v>0</v>
      </c>
      <c r="D726" s="68">
        <f t="shared" si="75"/>
        <v>0</v>
      </c>
      <c r="E726" s="143">
        <f t="shared" si="73"/>
        <v>726</v>
      </c>
      <c r="F726" s="68"/>
      <c r="G726" s="68" t="str">
        <f t="shared" si="76"/>
        <v>←先にカタログのタイプを選択</v>
      </c>
      <c r="AB726" s="104"/>
      <c r="AC726" s="104"/>
      <c r="AD726" s="104"/>
    </row>
    <row r="727" spans="1:30">
      <c r="A727" s="106"/>
      <c r="B727" s="68" t="str">
        <f t="shared" si="74"/>
        <v>選択</v>
      </c>
      <c r="C727" s="68">
        <f t="shared" si="75"/>
        <v>0</v>
      </c>
      <c r="D727" s="68">
        <f t="shared" si="75"/>
        <v>0</v>
      </c>
      <c r="E727" s="143">
        <f t="shared" si="73"/>
        <v>727</v>
      </c>
      <c r="F727" s="68"/>
      <c r="G727" s="68" t="str">
        <f t="shared" si="76"/>
        <v>←先にカタログのタイプを選択</v>
      </c>
      <c r="AB727" s="104"/>
      <c r="AC727" s="104"/>
      <c r="AD727" s="104"/>
    </row>
    <row r="728" spans="1:30">
      <c r="A728" s="106"/>
      <c r="B728" s="68" t="str">
        <f t="shared" si="74"/>
        <v>選択</v>
      </c>
      <c r="C728" s="68">
        <f t="shared" si="75"/>
        <v>0</v>
      </c>
      <c r="D728" s="68">
        <f t="shared" si="75"/>
        <v>0</v>
      </c>
      <c r="E728" s="143">
        <f t="shared" si="73"/>
        <v>728</v>
      </c>
      <c r="F728" s="68"/>
      <c r="G728" s="68" t="str">
        <f t="shared" si="76"/>
        <v>←先にカタログのタイプを選択</v>
      </c>
      <c r="AB728" s="104"/>
      <c r="AC728" s="104"/>
      <c r="AD728" s="104"/>
    </row>
    <row r="729" spans="1:30" s="149" customFormat="1">
      <c r="A729" s="146"/>
      <c r="B729" s="147"/>
      <c r="C729" s="147"/>
      <c r="D729" s="147"/>
      <c r="E729" s="148">
        <f t="shared" si="73"/>
        <v>729</v>
      </c>
      <c r="F729" s="147"/>
      <c r="G729" s="147"/>
      <c r="AB729" s="150"/>
      <c r="AC729" s="150"/>
      <c r="AD729" s="150"/>
    </row>
    <row r="730" spans="1:30" s="149" customFormat="1">
      <c r="A730" s="146"/>
      <c r="B730" s="147"/>
      <c r="C730" s="147"/>
      <c r="D730" s="147"/>
      <c r="E730" s="148">
        <f t="shared" si="73"/>
        <v>730</v>
      </c>
      <c r="F730" s="147"/>
      <c r="G730" s="147"/>
      <c r="AB730" s="150"/>
      <c r="AC730" s="150"/>
      <c r="AD730" s="150"/>
    </row>
    <row r="731" spans="1:30">
      <c r="A731" s="106">
        <v>20</v>
      </c>
      <c r="B731" s="68" t="str">
        <f>IF(
$F$731=2,CHOOSE(
$B$120,"選択",D2,G2,J2,M2,P2,S2,V2,Y2,AB2,AE2,AH2,AK2,AN2,AQ2,AT2,AW2,AZ2,BC2,BF2,BI2,BL2,BO2,BR2,BU2,BX2,CA2,CD2),IF(
$F$731=3,CHOOSE(
$B$120,"選択",CM2,CP2,CS2,CV2,CY2,DB2,DE2,DH2,DK2,DN2,DQ2,DT2,DW2,DZ2,EC2,EF2,EI2,EL2,EO2,ER2,EU2,EX2,FA2,FD2,FG2,FJ2,FM2),IF(
$F$731=4,CHOOSE(
$B$120,"選択",FT2,FW2,FZ2,GC2,GF2,GI2,GL2,GO2,GR2,GU2,GX2,HA2,HD2,HG2,HJ2,HM2,HP2,HS2,HV2,HY2,IB2,IE2,IH2,IK2,IN2,IQ2,IT2),IF(
$F$731=5,CHOOSE(
$B$120,"選択",D2002,G2002,J2002,M2002,P2002,S2002,V2002,Y2002,AB2002,AE2002,AH2002,AK2002,AN2002,AQ2002,AT2002,AW2002,AZ2002,BC2002,BF2002,BI2002,BL2002,BO2002,BR2002,BU2002,BX2002,CA2002,CD2002),CHOOSE(
$B$120,"選択",CM2002,CP2002,CS2002,CV2002,CY2002,DB2002,DE2002,DH2002,DK2002,DN2002,DQ2002,DT2002,DW2002,DZ2002,EC2002,EF2002,EI2002,EL2002,EO2002,ER2002,EU2002,EX2002,FA2002,FD2002,FG2002,FJ2002,FM2002)))))</f>
        <v>選択</v>
      </c>
      <c r="C731" s="68">
        <f>IF(
$F$731=2,CHOOSE(
$B$120,0,E2,H2,K2,N2,Q2,T2,W2,Z2,AC2,AF2,AI2,AL2,AO2,AR2,AU2,AX2,BA2,BD2,BG2,BJ2,BM2,BP2,BS2,BV2,BY2,CB2,CE2),IF(
$F$731=3,CHOOSE(
$B$120,0,CN2,CQ2,CT2,CW2,CZ2,DC2,DF2,DI2,DL2,DO2,DR2,DU2,DX2,EA2,ED2,EG2,EJ2,EM2,EP2,ES2,EV2,EY2,FB2,FE2,FH2,FK2,FN2),IF(
$F$731=4,CHOOSE(
$B$120,0,FU2,FX2,GA2,GD2,GG2,GJ2,GM2,GP2,GS2,GV2,GY2,HB2,HE2,HH2,HK2,HN2,HQ2,HT2,HW2,HZ2,IC2,IF2,II2,IL2,IO2,IR2,IU2),IF(
$F$731=5,CHOOSE(
$B$120,0,E2002,H2002,K2002,N2002,Q2002,T2002,W2002,Z2002,AC2002,AF2002,AI2002,AL2002,AO2002,AR2002,AU2002,AX2002,BA2002,BD2002,BG2002,BJ2002,BM2002,BP2002,BS2002,BV2002,BY2002,CB2002,CE2002),CHOOSE(
$B$120,0,CN2002,CQ2002,CT2002,CW2002,CZ2002,DC2002,DF2002,DI2002,DL2002,DO2002,DR2002,DU2002,DX2002,EA2002,ED2002,EG2002,EJ2002,EM2002,EP2002,ES2002,EV2002,EY2002,FB2002,FE2002,FH2002,FK2002,FN2002)))))</f>
        <v>0</v>
      </c>
      <c r="D731" s="68">
        <f>IF(
$F$731=2,CHOOSE(
$B$120,0,F2,I2,L2,O2,R2,U2,X2,AA2,AD2,AG2,AJ2,AM2,AP2,AS2,AV2,AY2,BB2,BE2,BH2,BK2,BN2,BQ2,BT2,BW2,BZ2,CC2,CF2),IF(
$F$731=3,CHOOSE(
$B$120,0,CO2,CR2,CU2,CX2,DA2,DD2,DG2,DJ2,DM2,DP2,DS2,DV2,DY2,EB2,EE2,EH2,EK2,EN2,EQ2,ET2,EW2,EZ2,FC2,FF2,FI2,FL2,FO2),IF(
$F$731=4,CHOOSE(
$B$120,0,FV2,FY2,GB2,GE2,GH2,GK2,GN2,GQ2,GT2,GW2,GZ2,HC2,HF2,HI2,HL2,HO2,HR2,HU2,HX2,IA2,ID2,IG2,IJ2,IM2,IP2,IS2,IV2),IF(
$F$731=5,CHOOSE(
$B$120,0,F2002,I2002,L2002,O2002,R2002,U2002,X2002,AA2002,AD2002,AG2002,AJ2002,AM2002,AP2002,AS2002,AV2002,AY2002,BB2002,BE2002,BH2002,BK2002,BN2002,BQ2002,BT2002,BW2002,BZ2002,CC2002,CF2002),CHOOSE(
$B$120,0,CO2002,CR2002,CU2002,CX2002,DA2002,DD2002,DG2002,DJ2002,DM2002,DP2002,DS2002,DV2002,DY2002,EB2002,EE2002,EH2002,EK2002,EN2002,EQ2002,ET2002,EW2002,EZ2002,FC2002,FF2002,FI2002,FL2002,FO2002)))))</f>
        <v>0</v>
      </c>
      <c r="E731" s="143">
        <f t="shared" si="73"/>
        <v>731</v>
      </c>
      <c r="F731" s="68">
        <v>1</v>
      </c>
      <c r="G731" s="68" t="str">
        <f>CHOOSE($F$731,"←先にカタログのタイプを選択",C2,CL2,FS2,C2002,CL2002)</f>
        <v>←先にカタログのタイプを選択</v>
      </c>
      <c r="AB731" s="104"/>
      <c r="AC731" s="104"/>
      <c r="AD731" s="104"/>
    </row>
    <row r="732" spans="1:30">
      <c r="A732" s="106"/>
      <c r="B732" s="68" t="str">
        <f t="shared" ref="B732:B758" si="77">IF(
$F$731=2,CHOOSE(
$B$120,"選択",D3,G3,J3,M3,P3,S3,V3,Y3,AB3,AE3,AH3,AK3,AN3,AQ3,AT3,AW3,AZ3,BC3,BF3,BI3,BL3,BO3,BR3,BU3,BX3,CA3,CD3),IF(
$F$731=3,CHOOSE(
$B$120,"選択",CM3,CP3,CS3,CV3,CY3,DB3,DE3,DH3,DK3,DN3,DQ3,DT3,DW3,DZ3,EC3,EF3,EI3,EL3,EO3,ER3,EU3,EX3,FA3,FD3,FG3,FJ3,FM3),IF(
$F$731=4,CHOOSE(
$B$120,"選択",FT3,FW3,FZ3,GC3,GF3,GI3,GL3,GO3,GR3,GU3,GX3,HA3,HD3,HG3,HJ3,HM3,HP3,HS3,HV3,HY3,IB3,IE3,IH3,IK3,IN3,IQ3,IT3),IF(
$F$731=5,CHOOSE(
$B$120,"選択",D2003,G2003,J2003,M2003,P2003,S2003,V2003,Y2003,AB2003,AE2003,AH2003,AK2003,AN2003,AQ2003,AT2003,AW2003,AZ2003,BC2003,BF2003,BI2003,BL2003,BO2003,BR2003,BU2003,BX2003,CA2003,CD2003),CHOOSE(
$B$120,"選択",CM2003,CP2003,CS2003,CV2003,CY2003,DB2003,DE2003,DH2003,DK2003,DN2003,DQ2003,DT2003,DW2003,DZ2003,EC2003,EF2003,EI2003,EL2003,EO2003,ER2003,EU2003,EX2003,FA2003,FD2003,FG2003,FJ2003,FM2003)))))</f>
        <v>選択</v>
      </c>
      <c r="C732" s="68">
        <f t="shared" ref="C732:D758" si="78">IF(
$F$731=2,CHOOSE(
$B$120,0,E3,H3,K3,N3,Q3,T3,W3,Z3,AC3,AF3,AI3,AL3,AO3,AR3,AU3,AX3,BA3,BD3,BG3,BJ3,BM3,BP3,BS3,BV3,BY3,CB3,CE3),IF(
$F$731=3,CHOOSE(
$B$120,0,CN3,CQ3,CT3,CW3,CZ3,DC3,DF3,DI3,DL3,DO3,DR3,DU3,DX3,EA3,ED3,EG3,EJ3,EM3,EP3,ES3,EV3,EY3,FB3,FE3,FH3,FK3,FN3),IF(
$F$731=4,CHOOSE(
$B$120,0,FU3,FX3,GA3,GD3,GG3,GJ3,GM3,GP3,GS3,GV3,GY3,HB3,HE3,HH3,HK3,HN3,HQ3,HT3,HW3,HZ3,IC3,IF3,II3,IL3,IO3,IR3,IU3),IF(
$F$731=5,CHOOSE(
$B$120,0,E2003,H2003,K2003,N2003,Q2003,T2003,W2003,Z2003,AC2003,AF2003,AI2003,AL2003,AO2003,AR2003,AU2003,AX2003,BA2003,BD2003,BG2003,BJ2003,BM2003,BP2003,BS2003,BV2003,BY2003,CB2003,CE2003),CHOOSE(
$B$120,0,CN2003,CQ2003,CT2003,CW2003,CZ2003,DC2003,DF2003,DI2003,DL2003,DO2003,DR2003,DU2003,DX2003,EA2003,ED2003,EG2003,EJ2003,EM2003,EP2003,ES2003,EV2003,EY2003,FB2003,FE2003,FH2003,FK2003,FN2003)))))</f>
        <v>0</v>
      </c>
      <c r="D732" s="68">
        <f t="shared" si="78"/>
        <v>0</v>
      </c>
      <c r="E732" s="143">
        <f t="shared" si="73"/>
        <v>732</v>
      </c>
      <c r="F732" s="68"/>
      <c r="G732" s="68" t="str">
        <f t="shared" ref="G732:G758" si="79">CHOOSE($F$731,"←先にカタログのタイプを選択",C3,CL3,FS3,C2003,CL2003)</f>
        <v>←先にカタログのタイプを選択</v>
      </c>
      <c r="AB732" s="104"/>
      <c r="AC732" s="104"/>
      <c r="AD732" s="104"/>
    </row>
    <row r="733" spans="1:30">
      <c r="A733" s="106"/>
      <c r="B733" s="68" t="str">
        <f t="shared" si="77"/>
        <v>選択</v>
      </c>
      <c r="C733" s="68">
        <f t="shared" si="78"/>
        <v>0</v>
      </c>
      <c r="D733" s="68">
        <f t="shared" si="78"/>
        <v>0</v>
      </c>
      <c r="E733" s="143">
        <f t="shared" si="73"/>
        <v>733</v>
      </c>
      <c r="F733" s="68"/>
      <c r="G733" s="68" t="str">
        <f t="shared" si="79"/>
        <v>←先にカタログのタイプを選択</v>
      </c>
      <c r="AB733" s="104"/>
      <c r="AC733" s="104"/>
      <c r="AD733" s="104"/>
    </row>
    <row r="734" spans="1:30">
      <c r="A734" s="106"/>
      <c r="B734" s="68" t="str">
        <f t="shared" si="77"/>
        <v>選択</v>
      </c>
      <c r="C734" s="68">
        <f t="shared" si="78"/>
        <v>0</v>
      </c>
      <c r="D734" s="68">
        <f t="shared" si="78"/>
        <v>0</v>
      </c>
      <c r="E734" s="143">
        <f t="shared" si="73"/>
        <v>734</v>
      </c>
      <c r="F734" s="68"/>
      <c r="G734" s="68" t="str">
        <f t="shared" si="79"/>
        <v>←先にカタログのタイプを選択</v>
      </c>
      <c r="AB734" s="104"/>
      <c r="AC734" s="104"/>
      <c r="AD734" s="104"/>
    </row>
    <row r="735" spans="1:30">
      <c r="A735" s="106"/>
      <c r="B735" s="68" t="str">
        <f t="shared" si="77"/>
        <v>選択</v>
      </c>
      <c r="C735" s="68">
        <f t="shared" si="78"/>
        <v>0</v>
      </c>
      <c r="D735" s="68">
        <f t="shared" si="78"/>
        <v>0</v>
      </c>
      <c r="E735" s="143">
        <f t="shared" si="73"/>
        <v>735</v>
      </c>
      <c r="F735" s="68"/>
      <c r="G735" s="68" t="str">
        <f t="shared" si="79"/>
        <v>←先にカタログのタイプを選択</v>
      </c>
      <c r="AB735" s="104"/>
      <c r="AC735" s="104"/>
      <c r="AD735" s="104"/>
    </row>
    <row r="736" spans="1:30">
      <c r="A736" s="106"/>
      <c r="B736" s="68" t="str">
        <f t="shared" si="77"/>
        <v>選択</v>
      </c>
      <c r="C736" s="68">
        <f t="shared" si="78"/>
        <v>0</v>
      </c>
      <c r="D736" s="68">
        <f t="shared" si="78"/>
        <v>0</v>
      </c>
      <c r="E736" s="143">
        <f t="shared" si="73"/>
        <v>736</v>
      </c>
      <c r="F736" s="68"/>
      <c r="G736" s="68" t="str">
        <f t="shared" si="79"/>
        <v>←先にカタログのタイプを選択</v>
      </c>
      <c r="AB736" s="104"/>
      <c r="AC736" s="104"/>
      <c r="AD736" s="104"/>
    </row>
    <row r="737" spans="1:30">
      <c r="A737" s="106"/>
      <c r="B737" s="68" t="str">
        <f t="shared" si="77"/>
        <v>選択</v>
      </c>
      <c r="C737" s="68">
        <f t="shared" si="78"/>
        <v>0</v>
      </c>
      <c r="D737" s="68">
        <f t="shared" si="78"/>
        <v>0</v>
      </c>
      <c r="E737" s="143">
        <f t="shared" si="73"/>
        <v>737</v>
      </c>
      <c r="F737" s="68"/>
      <c r="G737" s="68" t="str">
        <f t="shared" si="79"/>
        <v>←先にカタログのタイプを選択</v>
      </c>
      <c r="AB737" s="104"/>
      <c r="AC737" s="104"/>
      <c r="AD737" s="104"/>
    </row>
    <row r="738" spans="1:30">
      <c r="A738" s="106"/>
      <c r="B738" s="68" t="str">
        <f t="shared" si="77"/>
        <v>選択</v>
      </c>
      <c r="C738" s="68">
        <f t="shared" si="78"/>
        <v>0</v>
      </c>
      <c r="D738" s="68">
        <f t="shared" si="78"/>
        <v>0</v>
      </c>
      <c r="E738" s="143">
        <f t="shared" si="73"/>
        <v>738</v>
      </c>
      <c r="F738" s="68"/>
      <c r="G738" s="68" t="str">
        <f t="shared" si="79"/>
        <v>←先にカタログのタイプを選択</v>
      </c>
      <c r="AB738" s="104"/>
      <c r="AC738" s="104"/>
      <c r="AD738" s="104"/>
    </row>
    <row r="739" spans="1:30">
      <c r="A739" s="106"/>
      <c r="B739" s="68" t="str">
        <f t="shared" si="77"/>
        <v>選択</v>
      </c>
      <c r="C739" s="68">
        <f t="shared" si="78"/>
        <v>0</v>
      </c>
      <c r="D739" s="68">
        <f t="shared" si="78"/>
        <v>0</v>
      </c>
      <c r="E739" s="143">
        <f t="shared" ref="E739:E802" si="80">E738+1</f>
        <v>739</v>
      </c>
      <c r="F739" s="68"/>
      <c r="G739" s="68" t="str">
        <f t="shared" si="79"/>
        <v>←先にカタログのタイプを選択</v>
      </c>
      <c r="AB739" s="104"/>
      <c r="AC739" s="104"/>
      <c r="AD739" s="104"/>
    </row>
    <row r="740" spans="1:30">
      <c r="A740" s="106"/>
      <c r="B740" s="68" t="str">
        <f t="shared" si="77"/>
        <v>選択</v>
      </c>
      <c r="C740" s="68">
        <f t="shared" si="78"/>
        <v>0</v>
      </c>
      <c r="D740" s="68">
        <f t="shared" si="78"/>
        <v>0</v>
      </c>
      <c r="E740" s="143">
        <f t="shared" si="80"/>
        <v>740</v>
      </c>
      <c r="F740" s="68"/>
      <c r="G740" s="68" t="str">
        <f t="shared" si="79"/>
        <v>←先にカタログのタイプを選択</v>
      </c>
      <c r="AB740" s="104"/>
      <c r="AC740" s="104"/>
      <c r="AD740" s="104"/>
    </row>
    <row r="741" spans="1:30">
      <c r="A741" s="106"/>
      <c r="B741" s="68" t="str">
        <f t="shared" si="77"/>
        <v>選択</v>
      </c>
      <c r="C741" s="68">
        <f t="shared" si="78"/>
        <v>0</v>
      </c>
      <c r="D741" s="68">
        <f t="shared" si="78"/>
        <v>0</v>
      </c>
      <c r="E741" s="143">
        <f t="shared" si="80"/>
        <v>741</v>
      </c>
      <c r="F741" s="68"/>
      <c r="G741" s="68" t="str">
        <f t="shared" si="79"/>
        <v>←先にカタログのタイプを選択</v>
      </c>
      <c r="AB741" s="104"/>
      <c r="AC741" s="104"/>
      <c r="AD741" s="104"/>
    </row>
    <row r="742" spans="1:30">
      <c r="A742" s="106"/>
      <c r="B742" s="68" t="str">
        <f t="shared" si="77"/>
        <v>選択</v>
      </c>
      <c r="C742" s="68">
        <f t="shared" si="78"/>
        <v>0</v>
      </c>
      <c r="D742" s="68">
        <f t="shared" si="78"/>
        <v>0</v>
      </c>
      <c r="E742" s="143">
        <f t="shared" si="80"/>
        <v>742</v>
      </c>
      <c r="F742" s="68"/>
      <c r="G742" s="68" t="str">
        <f t="shared" si="79"/>
        <v>←先にカタログのタイプを選択</v>
      </c>
      <c r="AB742" s="104"/>
      <c r="AC742" s="104"/>
      <c r="AD742" s="104"/>
    </row>
    <row r="743" spans="1:30">
      <c r="A743" s="106"/>
      <c r="B743" s="68" t="str">
        <f t="shared" si="77"/>
        <v>選択</v>
      </c>
      <c r="C743" s="68">
        <f t="shared" si="78"/>
        <v>0</v>
      </c>
      <c r="D743" s="68">
        <f t="shared" si="78"/>
        <v>0</v>
      </c>
      <c r="E743" s="143">
        <f t="shared" si="80"/>
        <v>743</v>
      </c>
      <c r="F743" s="68"/>
      <c r="G743" s="68" t="str">
        <f t="shared" si="79"/>
        <v>←先にカタログのタイプを選択</v>
      </c>
      <c r="AB743" s="104"/>
      <c r="AC743" s="104"/>
      <c r="AD743" s="104"/>
    </row>
    <row r="744" spans="1:30">
      <c r="A744" s="106"/>
      <c r="B744" s="68" t="str">
        <f t="shared" si="77"/>
        <v>選択</v>
      </c>
      <c r="C744" s="68">
        <f t="shared" si="78"/>
        <v>0</v>
      </c>
      <c r="D744" s="68">
        <f t="shared" si="78"/>
        <v>0</v>
      </c>
      <c r="E744" s="143">
        <f t="shared" si="80"/>
        <v>744</v>
      </c>
      <c r="F744" s="68"/>
      <c r="G744" s="68" t="str">
        <f t="shared" si="79"/>
        <v>←先にカタログのタイプを選択</v>
      </c>
      <c r="AB744" s="104"/>
      <c r="AC744" s="104"/>
      <c r="AD744" s="104"/>
    </row>
    <row r="745" spans="1:30">
      <c r="A745" s="106"/>
      <c r="B745" s="68" t="str">
        <f t="shared" si="77"/>
        <v>選択</v>
      </c>
      <c r="C745" s="68">
        <f t="shared" si="78"/>
        <v>0</v>
      </c>
      <c r="D745" s="68">
        <f t="shared" si="78"/>
        <v>0</v>
      </c>
      <c r="E745" s="143">
        <f t="shared" si="80"/>
        <v>745</v>
      </c>
      <c r="F745" s="68"/>
      <c r="G745" s="68" t="str">
        <f t="shared" si="79"/>
        <v>←先にカタログのタイプを選択</v>
      </c>
      <c r="AB745" s="104"/>
      <c r="AC745" s="104"/>
      <c r="AD745" s="104"/>
    </row>
    <row r="746" spans="1:30">
      <c r="A746" s="106"/>
      <c r="B746" s="68" t="str">
        <f t="shared" si="77"/>
        <v>選択</v>
      </c>
      <c r="C746" s="68">
        <f t="shared" si="78"/>
        <v>0</v>
      </c>
      <c r="D746" s="68">
        <f t="shared" si="78"/>
        <v>0</v>
      </c>
      <c r="E746" s="143">
        <f t="shared" si="80"/>
        <v>746</v>
      </c>
      <c r="F746" s="68"/>
      <c r="G746" s="68" t="str">
        <f t="shared" si="79"/>
        <v>←先にカタログのタイプを選択</v>
      </c>
      <c r="AB746" s="104"/>
      <c r="AC746" s="104"/>
      <c r="AD746" s="104"/>
    </row>
    <row r="747" spans="1:30">
      <c r="A747" s="106"/>
      <c r="B747" s="68" t="str">
        <f t="shared" si="77"/>
        <v>選択</v>
      </c>
      <c r="C747" s="68">
        <f t="shared" si="78"/>
        <v>0</v>
      </c>
      <c r="D747" s="68">
        <f t="shared" si="78"/>
        <v>0</v>
      </c>
      <c r="E747" s="143">
        <f t="shared" si="80"/>
        <v>747</v>
      </c>
      <c r="F747" s="68"/>
      <c r="G747" s="68" t="str">
        <f t="shared" si="79"/>
        <v>←先にカタログのタイプを選択</v>
      </c>
      <c r="AB747" s="104"/>
      <c r="AC747" s="104"/>
      <c r="AD747" s="104"/>
    </row>
    <row r="748" spans="1:30">
      <c r="A748" s="106"/>
      <c r="B748" s="68" t="str">
        <f t="shared" si="77"/>
        <v>選択</v>
      </c>
      <c r="C748" s="68">
        <f t="shared" si="78"/>
        <v>0</v>
      </c>
      <c r="D748" s="68">
        <f t="shared" si="78"/>
        <v>0</v>
      </c>
      <c r="E748" s="143">
        <f t="shared" si="80"/>
        <v>748</v>
      </c>
      <c r="F748" s="68"/>
      <c r="G748" s="68" t="str">
        <f t="shared" si="79"/>
        <v>←先にカタログのタイプを選択</v>
      </c>
      <c r="AB748" s="104"/>
      <c r="AC748" s="104"/>
      <c r="AD748" s="104"/>
    </row>
    <row r="749" spans="1:30">
      <c r="A749" s="106"/>
      <c r="B749" s="68" t="str">
        <f t="shared" si="77"/>
        <v>選択</v>
      </c>
      <c r="C749" s="68">
        <f t="shared" si="78"/>
        <v>0</v>
      </c>
      <c r="D749" s="68">
        <f t="shared" si="78"/>
        <v>0</v>
      </c>
      <c r="E749" s="143">
        <f t="shared" si="80"/>
        <v>749</v>
      </c>
      <c r="F749" s="68"/>
      <c r="G749" s="68" t="str">
        <f t="shared" si="79"/>
        <v>←先にカタログのタイプを選択</v>
      </c>
      <c r="AB749" s="104"/>
      <c r="AC749" s="104"/>
      <c r="AD749" s="104"/>
    </row>
    <row r="750" spans="1:30">
      <c r="A750" s="106"/>
      <c r="B750" s="68" t="str">
        <f t="shared" si="77"/>
        <v>選択</v>
      </c>
      <c r="C750" s="68">
        <f t="shared" si="78"/>
        <v>0</v>
      </c>
      <c r="D750" s="68">
        <f t="shared" si="78"/>
        <v>0</v>
      </c>
      <c r="E750" s="143">
        <f t="shared" si="80"/>
        <v>750</v>
      </c>
      <c r="F750" s="68"/>
      <c r="G750" s="68" t="str">
        <f t="shared" si="79"/>
        <v>←先にカタログのタイプを選択</v>
      </c>
      <c r="AB750" s="104"/>
      <c r="AC750" s="104"/>
      <c r="AD750" s="104"/>
    </row>
    <row r="751" spans="1:30">
      <c r="A751" s="106"/>
      <c r="B751" s="68" t="str">
        <f t="shared" si="77"/>
        <v>選択</v>
      </c>
      <c r="C751" s="68">
        <f t="shared" si="78"/>
        <v>0</v>
      </c>
      <c r="D751" s="68">
        <f t="shared" si="78"/>
        <v>0</v>
      </c>
      <c r="E751" s="143">
        <f t="shared" si="80"/>
        <v>751</v>
      </c>
      <c r="F751" s="68"/>
      <c r="G751" s="68" t="str">
        <f t="shared" si="79"/>
        <v>←先にカタログのタイプを選択</v>
      </c>
      <c r="AB751" s="104"/>
      <c r="AC751" s="104"/>
      <c r="AD751" s="104"/>
    </row>
    <row r="752" spans="1:30">
      <c r="A752" s="106"/>
      <c r="B752" s="68" t="str">
        <f t="shared" si="77"/>
        <v>選択</v>
      </c>
      <c r="C752" s="68">
        <f t="shared" si="78"/>
        <v>0</v>
      </c>
      <c r="D752" s="68">
        <f t="shared" si="78"/>
        <v>0</v>
      </c>
      <c r="E752" s="143">
        <f t="shared" si="80"/>
        <v>752</v>
      </c>
      <c r="F752" s="68"/>
      <c r="G752" s="68" t="str">
        <f t="shared" si="79"/>
        <v>←先にカタログのタイプを選択</v>
      </c>
      <c r="AB752" s="104"/>
      <c r="AC752" s="104"/>
      <c r="AD752" s="104"/>
    </row>
    <row r="753" spans="1:30">
      <c r="A753" s="106"/>
      <c r="B753" s="68" t="str">
        <f t="shared" si="77"/>
        <v>選択</v>
      </c>
      <c r="C753" s="68">
        <f t="shared" si="78"/>
        <v>0</v>
      </c>
      <c r="D753" s="68">
        <f t="shared" si="78"/>
        <v>0</v>
      </c>
      <c r="E753" s="143">
        <f t="shared" si="80"/>
        <v>753</v>
      </c>
      <c r="F753" s="68"/>
      <c r="G753" s="68" t="str">
        <f t="shared" si="79"/>
        <v>←先にカタログのタイプを選択</v>
      </c>
      <c r="AB753" s="104"/>
      <c r="AC753" s="104"/>
      <c r="AD753" s="104"/>
    </row>
    <row r="754" spans="1:30">
      <c r="A754" s="106"/>
      <c r="B754" s="68" t="str">
        <f t="shared" si="77"/>
        <v>選択</v>
      </c>
      <c r="C754" s="68">
        <f t="shared" si="78"/>
        <v>0</v>
      </c>
      <c r="D754" s="68">
        <f t="shared" si="78"/>
        <v>0</v>
      </c>
      <c r="E754" s="143">
        <f t="shared" si="80"/>
        <v>754</v>
      </c>
      <c r="F754" s="68"/>
      <c r="G754" s="68" t="str">
        <f t="shared" si="79"/>
        <v>←先にカタログのタイプを選択</v>
      </c>
      <c r="AB754" s="104"/>
      <c r="AC754" s="104"/>
      <c r="AD754" s="104"/>
    </row>
    <row r="755" spans="1:30">
      <c r="A755" s="106"/>
      <c r="B755" s="68" t="str">
        <f t="shared" si="77"/>
        <v>選択</v>
      </c>
      <c r="C755" s="68">
        <f t="shared" si="78"/>
        <v>0</v>
      </c>
      <c r="D755" s="68">
        <f t="shared" si="78"/>
        <v>0</v>
      </c>
      <c r="E755" s="143">
        <f t="shared" si="80"/>
        <v>755</v>
      </c>
      <c r="F755" s="68"/>
      <c r="G755" s="68" t="str">
        <f t="shared" si="79"/>
        <v>←先にカタログのタイプを選択</v>
      </c>
      <c r="AB755" s="104"/>
      <c r="AC755" s="104"/>
      <c r="AD755" s="104"/>
    </row>
    <row r="756" spans="1:30">
      <c r="A756" s="106"/>
      <c r="B756" s="68" t="str">
        <f t="shared" si="77"/>
        <v>選択</v>
      </c>
      <c r="C756" s="68">
        <f t="shared" si="78"/>
        <v>0</v>
      </c>
      <c r="D756" s="68">
        <f t="shared" si="78"/>
        <v>0</v>
      </c>
      <c r="E756" s="143">
        <f t="shared" si="80"/>
        <v>756</v>
      </c>
      <c r="F756" s="68"/>
      <c r="G756" s="68" t="str">
        <f t="shared" si="79"/>
        <v>←先にカタログのタイプを選択</v>
      </c>
      <c r="AB756" s="104"/>
      <c r="AC756" s="104"/>
      <c r="AD756" s="104"/>
    </row>
    <row r="757" spans="1:30">
      <c r="A757" s="106"/>
      <c r="B757" s="68" t="str">
        <f t="shared" si="77"/>
        <v>選択</v>
      </c>
      <c r="C757" s="68">
        <f t="shared" si="78"/>
        <v>0</v>
      </c>
      <c r="D757" s="68">
        <f t="shared" si="78"/>
        <v>0</v>
      </c>
      <c r="E757" s="143">
        <f t="shared" si="80"/>
        <v>757</v>
      </c>
      <c r="F757" s="68"/>
      <c r="G757" s="68" t="str">
        <f t="shared" si="79"/>
        <v>←先にカタログのタイプを選択</v>
      </c>
      <c r="AB757" s="104"/>
      <c r="AC757" s="104"/>
      <c r="AD757" s="104"/>
    </row>
    <row r="758" spans="1:30">
      <c r="A758" s="106"/>
      <c r="B758" s="68" t="str">
        <f t="shared" si="77"/>
        <v>選択</v>
      </c>
      <c r="C758" s="68">
        <f t="shared" si="78"/>
        <v>0</v>
      </c>
      <c r="D758" s="68">
        <f t="shared" si="78"/>
        <v>0</v>
      </c>
      <c r="E758" s="143">
        <f t="shared" si="80"/>
        <v>758</v>
      </c>
      <c r="F758" s="68"/>
      <c r="G758" s="68" t="str">
        <f t="shared" si="79"/>
        <v>←先にカタログのタイプを選択</v>
      </c>
      <c r="AB758" s="104"/>
      <c r="AC758" s="104"/>
      <c r="AD758" s="104"/>
    </row>
    <row r="759" spans="1:30" s="149" customFormat="1">
      <c r="A759" s="146"/>
      <c r="B759" s="147"/>
      <c r="C759" s="147"/>
      <c r="D759" s="147"/>
      <c r="E759" s="148">
        <f t="shared" si="80"/>
        <v>759</v>
      </c>
      <c r="F759" s="147"/>
      <c r="G759" s="147"/>
      <c r="AB759" s="150"/>
      <c r="AC759" s="150"/>
      <c r="AD759" s="150"/>
    </row>
    <row r="760" spans="1:30" s="149" customFormat="1">
      <c r="A760" s="146"/>
      <c r="B760" s="147"/>
      <c r="C760" s="147"/>
      <c r="D760" s="147"/>
      <c r="E760" s="148">
        <f t="shared" si="80"/>
        <v>760</v>
      </c>
      <c r="F760" s="147"/>
      <c r="G760" s="147"/>
      <c r="AB760" s="150"/>
      <c r="AC760" s="150"/>
      <c r="AD760" s="150"/>
    </row>
    <row r="761" spans="1:30">
      <c r="A761" s="106">
        <v>21</v>
      </c>
      <c r="B761" s="68" t="str">
        <f>IF(
$F$761=2,CHOOSE(
$B$121,"選択",D2,G2,J2,M2,P2,S2,V2,Y2,AB2,AE2,AH2,AK2,AN2,AQ2,AT2,AW2,AZ2,BC2,BF2,BI2,BL2,BO2,BR2,BU2,BX2,CA2,CD2),IF(
$F$761=3,CHOOSE(
$B$121,"選択",CM2,CP2,CS2,CV2,CY2,DB2,DE2,DH2,DK2,DN2,DQ2,DT2,DW2,DZ2,EC2,EF2,EI2,EL2,EO2,ER2,EU2,EX2,FA2,FD2,FG2,FJ2,FM2),IF(
$F$761=4,CHOOSE(
$B$121,"選択",FT2,FW2,FZ2,GC2,GF2,GI2,GL2,GO2,GR2,GU2,GX2,HA2,HD2,HG2,HJ2,HM2,HP2,HS2,HV2,HY2,IB2,IE2,IH2,IK2,IN2,IQ2,IT2),IF(
$F$761=5,CHOOSE(
$B$121,"選択",D2002,G2002,J2002,M2002,P2002,S2002,V2002,Y2002,AB2002,AE2002,AH2002,AK2002,AN2002,AQ2002,AT2002,AW2002,AZ2002,BC2002,BF2002,BI2002,BL2002,BO2002,BR2002,BU2002,BX2002,CA2002,CD2002),CHOOSE(
$B$121,"選択",CM2002,CP2002,CS2002,CV2002,CY2002,DB2002,DE2002,DH2002,DK2002,DN2002,DQ2002,DT2002,DW2002,DZ2002,EC2002,EF2002,EI2002,EL2002,EO2002,ER2002,EU2002,EX2002,FA2002,FD2002,FG2002,FJ2002,FM2002)))))</f>
        <v>選択</v>
      </c>
      <c r="C761" s="68">
        <f>IF(
$F$761=2,CHOOSE(
$B$121,0,E2,H2,K2,N2,Q2,T2,W2,Z2,AC2,AF2,AI2,AL2,AO2,AR2,AU2,AX2,BA2,BD2,BG2,BJ2,BM2,BP2,BS2,BV2,BY2,CB2,CE2),IF(
$F$761=3,CHOOSE(
$B$121,0,CN2,CQ2,CT2,CW2,CZ2,DC2,DF2,DI2,DL2,DO2,DR2,DU2,DX2,EA2,ED2,EG2,EJ2,EM2,EP2,ES2,EV2,EY2,FB2,FE2,FH2,FK2,FN2),IF(
$F$761=4,CHOOSE(
$B$121,0,FU2,FX2,GA2,GD2,GG2,GJ2,GM2,GP2,GS2,GV2,GY2,HB2,HE2,HH2,HK2,HN2,HQ2,HT2,HW2,HZ2,IC2,IF2,II2,IL2,IO2,IR2,IU2),IF(
$F$761=5,CHOOSE(
$B$121,0,E2002,H2002,K2002,N2002,Q2002,T2002,W2002,Z2002,AC2002,AF2002,AI2002,AL2002,AO2002,AR2002,AU2002,AX2002,BA2002,BD2002,BG2002,BJ2002,BM2002,BP2002,BS2002,BV2002,BY2002,CB2002,CE2002),CHOOSE(
$B$121,0,CN2002,CQ2002,CT2002,CW2002,CZ2002,DC2002,DF2002,DI2002,DL2002,DO2002,DR2002,DU2002,DX2002,EA2002,ED2002,EG2002,EJ2002,EM2002,EP2002,ES2002,EV2002,EY2002,FB2002,FE2002,FH2002,FK2002,FN2002)))))</f>
        <v>0</v>
      </c>
      <c r="D761" s="68">
        <f>IF(
$F$761=2,CHOOSE(
$B$121,0,F2,I2,L2,O2,R2,U2,X2,AA2,AD2,AG2,AJ2,AM2,AP2,AS2,AV2,AY2,BB2,BE2,BH2,BK2,BN2,BQ2,BT2,BW2,BZ2,CC2,CF2),IF(
$F$761=3,CHOOSE(
$B$121,0,CO2,CR2,CU2,CX2,DA2,DD2,DG2,DJ2,DM2,DP2,DS2,DV2,DY2,EB2,EE2,EH2,EK2,EN2,EQ2,ET2,EW2,EZ2,FC2,FF2,FI2,FL2,FO2),IF(
$F$761=4,CHOOSE(
$B$121,0,FV2,FY2,GB2,GE2,GH2,GK2,GN2,GQ2,GT2,GW2,GZ2,HC2,HF2,HI2,HL2,HO2,HR2,HU2,HX2,IA2,ID2,IG2,IJ2,IM2,IP2,IS2,IV2),IF(
$F$761=5,CHOOSE(
$B$121,0,F2002,I2002,L2002,O2002,R2002,U2002,X2002,AA2002,AD2002,AG2002,AJ2002,AM2002,AP2002,AS2002,AV2002,AY2002,BB2002,BE2002,BH2002,BK2002,BN2002,BQ2002,BT2002,BW2002,BZ2002,CC2002,CF2002),CHOOSE(
$B$121,0,CO2002,CR2002,CU2002,CX2002,DA2002,DD2002,DG2002,DJ2002,DM2002,DP2002,DS2002,DV2002,DY2002,EB2002,EE2002,EH2002,EK2002,EN2002,EQ2002,ET2002,EW2002,EZ2002,FC2002,FF2002,FI2002,FL2002,FO2002)))))</f>
        <v>0</v>
      </c>
      <c r="E761" s="143">
        <f t="shared" si="80"/>
        <v>761</v>
      </c>
      <c r="F761" s="68">
        <v>1</v>
      </c>
      <c r="G761" s="68" t="str">
        <f>CHOOSE($F$761,"←先にカタログのタイプを選択",C2,CL2,FS2,C2002,CL2002)</f>
        <v>←先にカタログのタイプを選択</v>
      </c>
      <c r="AB761" s="104"/>
      <c r="AC761" s="104"/>
      <c r="AD761" s="104"/>
    </row>
    <row r="762" spans="1:30">
      <c r="A762" s="106"/>
      <c r="B762" s="68" t="str">
        <f t="shared" ref="B762:B788" si="81">IF(
$F$761=2,CHOOSE(
$B$121,"選択",D3,G3,J3,M3,P3,S3,V3,Y3,AB3,AE3,AH3,AK3,AN3,AQ3,AT3,AW3,AZ3,BC3,BF3,BI3,BL3,BO3,BR3,BU3,BX3,CA3,CD3),IF(
$F$761=3,CHOOSE(
$B$121,"選択",CM3,CP3,CS3,CV3,CY3,DB3,DE3,DH3,DK3,DN3,DQ3,DT3,DW3,DZ3,EC3,EF3,EI3,EL3,EO3,ER3,EU3,EX3,FA3,FD3,FG3,FJ3,FM3),IF(
$F$761=4,CHOOSE(
$B$121,"選択",FT3,FW3,FZ3,GC3,GF3,GI3,GL3,GO3,GR3,GU3,GX3,HA3,HD3,HG3,HJ3,HM3,HP3,HS3,HV3,HY3,IB3,IE3,IH3,IK3,IN3,IQ3,IT3),IF(
$F$761=5,CHOOSE(
$B$121,"選択",D2003,G2003,J2003,M2003,P2003,S2003,V2003,Y2003,AB2003,AE2003,AH2003,AK2003,AN2003,AQ2003,AT2003,AW2003,AZ2003,BC2003,BF2003,BI2003,BL2003,BO2003,BR2003,BU2003,BX2003,CA2003,CD2003),CHOOSE(
$B$121,"選択",CM2003,CP2003,CS2003,CV2003,CY2003,DB2003,DE2003,DH2003,DK2003,DN2003,DQ2003,DT2003,DW2003,DZ2003,EC2003,EF2003,EI2003,EL2003,EO2003,ER2003,EU2003,EX2003,FA2003,FD2003,FG2003,FJ2003,FM2003)))))</f>
        <v>選択</v>
      </c>
      <c r="C762" s="68">
        <f t="shared" ref="C762:D788" si="82">IF(
$F$761=2,CHOOSE(
$B$121,0,E3,H3,K3,N3,Q3,T3,W3,Z3,AC3,AF3,AI3,AL3,AO3,AR3,AU3,AX3,BA3,BD3,BG3,BJ3,BM3,BP3,BS3,BV3,BY3,CB3,CE3),IF(
$F$761=3,CHOOSE(
$B$121,0,CN3,CQ3,CT3,CW3,CZ3,DC3,DF3,DI3,DL3,DO3,DR3,DU3,DX3,EA3,ED3,EG3,EJ3,EM3,EP3,ES3,EV3,EY3,FB3,FE3,FH3,FK3,FN3),IF(
$F$761=4,CHOOSE(
$B$121,0,FU3,FX3,GA3,GD3,GG3,GJ3,GM3,GP3,GS3,GV3,GY3,HB3,HE3,HH3,HK3,HN3,HQ3,HT3,HW3,HZ3,IC3,IF3,II3,IL3,IO3,IR3,IU3),IF(
$F$761=5,CHOOSE(
$B$121,0,E2003,H2003,K2003,N2003,Q2003,T2003,W2003,Z2003,AC2003,AF2003,AI2003,AL2003,AO2003,AR2003,AU2003,AX2003,BA2003,BD2003,BG2003,BJ2003,BM2003,BP2003,BS2003,BV2003,BY2003,CB2003,CE2003),CHOOSE(
$B$121,0,CN2003,CQ2003,CT2003,CW2003,CZ2003,DC2003,DF2003,DI2003,DL2003,DO2003,DR2003,DU2003,DX2003,EA2003,ED2003,EG2003,EJ2003,EM2003,EP2003,ES2003,EV2003,EY2003,FB2003,FE2003,FH2003,FK2003,FN2003)))))</f>
        <v>0</v>
      </c>
      <c r="D762" s="68">
        <f t="shared" si="82"/>
        <v>0</v>
      </c>
      <c r="E762" s="143">
        <f t="shared" si="80"/>
        <v>762</v>
      </c>
      <c r="F762" s="68"/>
      <c r="G762" s="68" t="str">
        <f t="shared" ref="G762:G788" si="83">CHOOSE($F$761,"←先にカタログのタイプを選択",C3,CL3,FS3,C2003,CL2003)</f>
        <v>←先にカタログのタイプを選択</v>
      </c>
      <c r="AB762" s="104"/>
      <c r="AC762" s="104"/>
      <c r="AD762" s="104"/>
    </row>
    <row r="763" spans="1:30">
      <c r="A763" s="106"/>
      <c r="B763" s="68" t="str">
        <f t="shared" si="81"/>
        <v>選択</v>
      </c>
      <c r="C763" s="68">
        <f t="shared" si="82"/>
        <v>0</v>
      </c>
      <c r="D763" s="68">
        <f t="shared" si="82"/>
        <v>0</v>
      </c>
      <c r="E763" s="143">
        <f t="shared" si="80"/>
        <v>763</v>
      </c>
      <c r="F763" s="68"/>
      <c r="G763" s="68" t="str">
        <f t="shared" si="83"/>
        <v>←先にカタログのタイプを選択</v>
      </c>
      <c r="AB763" s="104"/>
      <c r="AC763" s="104"/>
      <c r="AD763" s="104"/>
    </row>
    <row r="764" spans="1:30">
      <c r="A764" s="106"/>
      <c r="B764" s="68" t="str">
        <f t="shared" si="81"/>
        <v>選択</v>
      </c>
      <c r="C764" s="68">
        <f t="shared" si="82"/>
        <v>0</v>
      </c>
      <c r="D764" s="68">
        <f t="shared" si="82"/>
        <v>0</v>
      </c>
      <c r="E764" s="143">
        <f t="shared" si="80"/>
        <v>764</v>
      </c>
      <c r="F764" s="68"/>
      <c r="G764" s="68" t="str">
        <f t="shared" si="83"/>
        <v>←先にカタログのタイプを選択</v>
      </c>
      <c r="AB764" s="104"/>
      <c r="AC764" s="104"/>
      <c r="AD764" s="104"/>
    </row>
    <row r="765" spans="1:30">
      <c r="A765" s="106"/>
      <c r="B765" s="68" t="str">
        <f t="shared" si="81"/>
        <v>選択</v>
      </c>
      <c r="C765" s="68">
        <f t="shared" si="82"/>
        <v>0</v>
      </c>
      <c r="D765" s="68">
        <f t="shared" si="82"/>
        <v>0</v>
      </c>
      <c r="E765" s="143">
        <f t="shared" si="80"/>
        <v>765</v>
      </c>
      <c r="F765" s="68"/>
      <c r="G765" s="68" t="str">
        <f t="shared" si="83"/>
        <v>←先にカタログのタイプを選択</v>
      </c>
      <c r="AB765" s="104"/>
      <c r="AC765" s="104"/>
      <c r="AD765" s="104"/>
    </row>
    <row r="766" spans="1:30">
      <c r="A766" s="106"/>
      <c r="B766" s="68" t="str">
        <f t="shared" si="81"/>
        <v>選択</v>
      </c>
      <c r="C766" s="68">
        <f t="shared" si="82"/>
        <v>0</v>
      </c>
      <c r="D766" s="68">
        <f t="shared" si="82"/>
        <v>0</v>
      </c>
      <c r="E766" s="143">
        <f t="shared" si="80"/>
        <v>766</v>
      </c>
      <c r="F766" s="68"/>
      <c r="G766" s="68" t="str">
        <f t="shared" si="83"/>
        <v>←先にカタログのタイプを選択</v>
      </c>
      <c r="AB766" s="104"/>
      <c r="AC766" s="104"/>
      <c r="AD766" s="104"/>
    </row>
    <row r="767" spans="1:30">
      <c r="A767" s="106"/>
      <c r="B767" s="68" t="str">
        <f t="shared" si="81"/>
        <v>選択</v>
      </c>
      <c r="C767" s="68">
        <f t="shared" si="82"/>
        <v>0</v>
      </c>
      <c r="D767" s="68">
        <f t="shared" si="82"/>
        <v>0</v>
      </c>
      <c r="E767" s="143">
        <f t="shared" si="80"/>
        <v>767</v>
      </c>
      <c r="F767" s="68"/>
      <c r="G767" s="68" t="str">
        <f t="shared" si="83"/>
        <v>←先にカタログのタイプを選択</v>
      </c>
      <c r="AB767" s="104"/>
      <c r="AC767" s="104"/>
      <c r="AD767" s="104"/>
    </row>
    <row r="768" spans="1:30">
      <c r="A768" s="106"/>
      <c r="B768" s="68" t="str">
        <f t="shared" si="81"/>
        <v>選択</v>
      </c>
      <c r="C768" s="68">
        <f t="shared" si="82"/>
        <v>0</v>
      </c>
      <c r="D768" s="68">
        <f t="shared" si="82"/>
        <v>0</v>
      </c>
      <c r="E768" s="143">
        <f t="shared" si="80"/>
        <v>768</v>
      </c>
      <c r="F768" s="68"/>
      <c r="G768" s="68" t="str">
        <f t="shared" si="83"/>
        <v>←先にカタログのタイプを選択</v>
      </c>
      <c r="AB768" s="104"/>
      <c r="AC768" s="104"/>
      <c r="AD768" s="104"/>
    </row>
    <row r="769" spans="1:30">
      <c r="A769" s="106"/>
      <c r="B769" s="68" t="str">
        <f t="shared" si="81"/>
        <v>選択</v>
      </c>
      <c r="C769" s="68">
        <f t="shared" si="82"/>
        <v>0</v>
      </c>
      <c r="D769" s="68">
        <f t="shared" si="82"/>
        <v>0</v>
      </c>
      <c r="E769" s="143">
        <f t="shared" si="80"/>
        <v>769</v>
      </c>
      <c r="F769" s="68"/>
      <c r="G769" s="68" t="str">
        <f t="shared" si="83"/>
        <v>←先にカタログのタイプを選択</v>
      </c>
      <c r="AB769" s="104"/>
      <c r="AC769" s="104"/>
      <c r="AD769" s="104"/>
    </row>
    <row r="770" spans="1:30">
      <c r="A770" s="106"/>
      <c r="B770" s="68" t="str">
        <f t="shared" si="81"/>
        <v>選択</v>
      </c>
      <c r="C770" s="68">
        <f t="shared" si="82"/>
        <v>0</v>
      </c>
      <c r="D770" s="68">
        <f t="shared" si="82"/>
        <v>0</v>
      </c>
      <c r="E770" s="143">
        <f t="shared" si="80"/>
        <v>770</v>
      </c>
      <c r="F770" s="68"/>
      <c r="G770" s="68" t="str">
        <f t="shared" si="83"/>
        <v>←先にカタログのタイプを選択</v>
      </c>
      <c r="AB770" s="104"/>
      <c r="AC770" s="104"/>
      <c r="AD770" s="104"/>
    </row>
    <row r="771" spans="1:30">
      <c r="A771" s="106"/>
      <c r="B771" s="68" t="str">
        <f t="shared" si="81"/>
        <v>選択</v>
      </c>
      <c r="C771" s="68">
        <f t="shared" si="82"/>
        <v>0</v>
      </c>
      <c r="D771" s="68">
        <f t="shared" si="82"/>
        <v>0</v>
      </c>
      <c r="E771" s="143">
        <f t="shared" si="80"/>
        <v>771</v>
      </c>
      <c r="F771" s="68"/>
      <c r="G771" s="68" t="str">
        <f t="shared" si="83"/>
        <v>←先にカタログのタイプを選択</v>
      </c>
      <c r="AB771" s="104"/>
      <c r="AC771" s="104"/>
      <c r="AD771" s="104"/>
    </row>
    <row r="772" spans="1:30">
      <c r="A772" s="106"/>
      <c r="B772" s="68" t="str">
        <f t="shared" si="81"/>
        <v>選択</v>
      </c>
      <c r="C772" s="68">
        <f t="shared" si="82"/>
        <v>0</v>
      </c>
      <c r="D772" s="68">
        <f t="shared" si="82"/>
        <v>0</v>
      </c>
      <c r="E772" s="143">
        <f t="shared" si="80"/>
        <v>772</v>
      </c>
      <c r="F772" s="68"/>
      <c r="G772" s="68" t="str">
        <f t="shared" si="83"/>
        <v>←先にカタログのタイプを選択</v>
      </c>
      <c r="AB772" s="104"/>
      <c r="AC772" s="104"/>
      <c r="AD772" s="104"/>
    </row>
    <row r="773" spans="1:30">
      <c r="A773" s="106"/>
      <c r="B773" s="68" t="str">
        <f t="shared" si="81"/>
        <v>選択</v>
      </c>
      <c r="C773" s="68">
        <f t="shared" si="82"/>
        <v>0</v>
      </c>
      <c r="D773" s="68">
        <f t="shared" si="82"/>
        <v>0</v>
      </c>
      <c r="E773" s="143">
        <f t="shared" si="80"/>
        <v>773</v>
      </c>
      <c r="F773" s="68"/>
      <c r="G773" s="68" t="str">
        <f t="shared" si="83"/>
        <v>←先にカタログのタイプを選択</v>
      </c>
      <c r="AB773" s="104"/>
      <c r="AC773" s="104"/>
      <c r="AD773" s="104"/>
    </row>
    <row r="774" spans="1:30">
      <c r="A774" s="106"/>
      <c r="B774" s="68" t="str">
        <f t="shared" si="81"/>
        <v>選択</v>
      </c>
      <c r="C774" s="68">
        <f t="shared" si="82"/>
        <v>0</v>
      </c>
      <c r="D774" s="68">
        <f t="shared" si="82"/>
        <v>0</v>
      </c>
      <c r="E774" s="143">
        <f t="shared" si="80"/>
        <v>774</v>
      </c>
      <c r="F774" s="68"/>
      <c r="G774" s="68" t="str">
        <f t="shared" si="83"/>
        <v>←先にカタログのタイプを選択</v>
      </c>
      <c r="AB774" s="104"/>
      <c r="AC774" s="104"/>
      <c r="AD774" s="104"/>
    </row>
    <row r="775" spans="1:30">
      <c r="A775" s="106"/>
      <c r="B775" s="68" t="str">
        <f t="shared" si="81"/>
        <v>選択</v>
      </c>
      <c r="C775" s="68">
        <f t="shared" si="82"/>
        <v>0</v>
      </c>
      <c r="D775" s="68">
        <f t="shared" si="82"/>
        <v>0</v>
      </c>
      <c r="E775" s="143">
        <f t="shared" si="80"/>
        <v>775</v>
      </c>
      <c r="F775" s="68"/>
      <c r="G775" s="68" t="str">
        <f t="shared" si="83"/>
        <v>←先にカタログのタイプを選択</v>
      </c>
      <c r="AB775" s="104"/>
      <c r="AC775" s="104"/>
      <c r="AD775" s="104"/>
    </row>
    <row r="776" spans="1:30">
      <c r="A776" s="106"/>
      <c r="B776" s="68" t="str">
        <f t="shared" si="81"/>
        <v>選択</v>
      </c>
      <c r="C776" s="68">
        <f t="shared" si="82"/>
        <v>0</v>
      </c>
      <c r="D776" s="68">
        <f t="shared" si="82"/>
        <v>0</v>
      </c>
      <c r="E776" s="143">
        <f t="shared" si="80"/>
        <v>776</v>
      </c>
      <c r="F776" s="68"/>
      <c r="G776" s="68" t="str">
        <f t="shared" si="83"/>
        <v>←先にカタログのタイプを選択</v>
      </c>
      <c r="AB776" s="104"/>
      <c r="AC776" s="104"/>
      <c r="AD776" s="104"/>
    </row>
    <row r="777" spans="1:30">
      <c r="A777" s="106"/>
      <c r="B777" s="68" t="str">
        <f t="shared" si="81"/>
        <v>選択</v>
      </c>
      <c r="C777" s="68">
        <f t="shared" si="82"/>
        <v>0</v>
      </c>
      <c r="D777" s="68">
        <f t="shared" si="82"/>
        <v>0</v>
      </c>
      <c r="E777" s="143">
        <f t="shared" si="80"/>
        <v>777</v>
      </c>
      <c r="F777" s="68"/>
      <c r="G777" s="68" t="str">
        <f t="shared" si="83"/>
        <v>←先にカタログのタイプを選択</v>
      </c>
      <c r="AB777" s="104"/>
      <c r="AC777" s="104"/>
      <c r="AD777" s="104"/>
    </row>
    <row r="778" spans="1:30">
      <c r="A778" s="106"/>
      <c r="B778" s="68" t="str">
        <f t="shared" si="81"/>
        <v>選択</v>
      </c>
      <c r="C778" s="68">
        <f t="shared" si="82"/>
        <v>0</v>
      </c>
      <c r="D778" s="68">
        <f t="shared" si="82"/>
        <v>0</v>
      </c>
      <c r="E778" s="143">
        <f t="shared" si="80"/>
        <v>778</v>
      </c>
      <c r="F778" s="68"/>
      <c r="G778" s="68" t="str">
        <f t="shared" si="83"/>
        <v>←先にカタログのタイプを選択</v>
      </c>
      <c r="AB778" s="104"/>
      <c r="AC778" s="104"/>
      <c r="AD778" s="104"/>
    </row>
    <row r="779" spans="1:30">
      <c r="A779" s="106"/>
      <c r="B779" s="68" t="str">
        <f t="shared" si="81"/>
        <v>選択</v>
      </c>
      <c r="C779" s="68">
        <f t="shared" si="82"/>
        <v>0</v>
      </c>
      <c r="D779" s="68">
        <f t="shared" si="82"/>
        <v>0</v>
      </c>
      <c r="E779" s="143">
        <f t="shared" si="80"/>
        <v>779</v>
      </c>
      <c r="F779" s="68"/>
      <c r="G779" s="68" t="str">
        <f t="shared" si="83"/>
        <v>←先にカタログのタイプを選択</v>
      </c>
      <c r="AB779" s="104"/>
      <c r="AC779" s="104"/>
      <c r="AD779" s="104"/>
    </row>
    <row r="780" spans="1:30">
      <c r="A780" s="106"/>
      <c r="B780" s="68" t="str">
        <f t="shared" si="81"/>
        <v>選択</v>
      </c>
      <c r="C780" s="68">
        <f t="shared" si="82"/>
        <v>0</v>
      </c>
      <c r="D780" s="68">
        <f t="shared" si="82"/>
        <v>0</v>
      </c>
      <c r="E780" s="143">
        <f t="shared" si="80"/>
        <v>780</v>
      </c>
      <c r="F780" s="68"/>
      <c r="G780" s="68" t="str">
        <f t="shared" si="83"/>
        <v>←先にカタログのタイプを選択</v>
      </c>
      <c r="AB780" s="104"/>
      <c r="AC780" s="104"/>
      <c r="AD780" s="104"/>
    </row>
    <row r="781" spans="1:30">
      <c r="A781" s="106"/>
      <c r="B781" s="68" t="str">
        <f t="shared" si="81"/>
        <v>選択</v>
      </c>
      <c r="C781" s="68">
        <f t="shared" si="82"/>
        <v>0</v>
      </c>
      <c r="D781" s="68">
        <f t="shared" si="82"/>
        <v>0</v>
      </c>
      <c r="E781" s="143">
        <f t="shared" si="80"/>
        <v>781</v>
      </c>
      <c r="F781" s="68"/>
      <c r="G781" s="68" t="str">
        <f t="shared" si="83"/>
        <v>←先にカタログのタイプを選択</v>
      </c>
      <c r="AB781" s="104"/>
      <c r="AC781" s="104"/>
      <c r="AD781" s="104"/>
    </row>
    <row r="782" spans="1:30">
      <c r="A782" s="106"/>
      <c r="B782" s="68" t="str">
        <f t="shared" si="81"/>
        <v>選択</v>
      </c>
      <c r="C782" s="68">
        <f t="shared" si="82"/>
        <v>0</v>
      </c>
      <c r="D782" s="68">
        <f t="shared" si="82"/>
        <v>0</v>
      </c>
      <c r="E782" s="143">
        <f t="shared" si="80"/>
        <v>782</v>
      </c>
      <c r="F782" s="68"/>
      <c r="G782" s="68" t="str">
        <f t="shared" si="83"/>
        <v>←先にカタログのタイプを選択</v>
      </c>
      <c r="AB782" s="104"/>
      <c r="AC782" s="104"/>
      <c r="AD782" s="104"/>
    </row>
    <row r="783" spans="1:30">
      <c r="A783" s="106"/>
      <c r="B783" s="68" t="str">
        <f t="shared" si="81"/>
        <v>選択</v>
      </c>
      <c r="C783" s="68">
        <f t="shared" si="82"/>
        <v>0</v>
      </c>
      <c r="D783" s="68">
        <f t="shared" si="82"/>
        <v>0</v>
      </c>
      <c r="E783" s="143">
        <f t="shared" si="80"/>
        <v>783</v>
      </c>
      <c r="F783" s="68"/>
      <c r="G783" s="68" t="str">
        <f t="shared" si="83"/>
        <v>←先にカタログのタイプを選択</v>
      </c>
      <c r="AB783" s="104"/>
      <c r="AC783" s="104"/>
      <c r="AD783" s="104"/>
    </row>
    <row r="784" spans="1:30">
      <c r="A784" s="106"/>
      <c r="B784" s="68" t="str">
        <f t="shared" si="81"/>
        <v>選択</v>
      </c>
      <c r="C784" s="68">
        <f t="shared" si="82"/>
        <v>0</v>
      </c>
      <c r="D784" s="68">
        <f t="shared" si="82"/>
        <v>0</v>
      </c>
      <c r="E784" s="143">
        <f t="shared" si="80"/>
        <v>784</v>
      </c>
      <c r="F784" s="68"/>
      <c r="G784" s="68" t="str">
        <f t="shared" si="83"/>
        <v>←先にカタログのタイプを選択</v>
      </c>
      <c r="AB784" s="104"/>
      <c r="AC784" s="104"/>
      <c r="AD784" s="104"/>
    </row>
    <row r="785" spans="1:30">
      <c r="A785" s="106"/>
      <c r="B785" s="68" t="str">
        <f t="shared" si="81"/>
        <v>選択</v>
      </c>
      <c r="C785" s="68">
        <f t="shared" si="82"/>
        <v>0</v>
      </c>
      <c r="D785" s="68">
        <f t="shared" si="82"/>
        <v>0</v>
      </c>
      <c r="E785" s="143">
        <f t="shared" si="80"/>
        <v>785</v>
      </c>
      <c r="F785" s="68"/>
      <c r="G785" s="68" t="str">
        <f t="shared" si="83"/>
        <v>←先にカタログのタイプを選択</v>
      </c>
      <c r="AB785" s="104"/>
      <c r="AC785" s="104"/>
      <c r="AD785" s="104"/>
    </row>
    <row r="786" spans="1:30">
      <c r="A786" s="106"/>
      <c r="B786" s="68" t="str">
        <f t="shared" si="81"/>
        <v>選択</v>
      </c>
      <c r="C786" s="68">
        <f t="shared" si="82"/>
        <v>0</v>
      </c>
      <c r="D786" s="68">
        <f t="shared" si="82"/>
        <v>0</v>
      </c>
      <c r="E786" s="143">
        <f t="shared" si="80"/>
        <v>786</v>
      </c>
      <c r="F786" s="68"/>
      <c r="G786" s="68" t="str">
        <f t="shared" si="83"/>
        <v>←先にカタログのタイプを選択</v>
      </c>
      <c r="AB786" s="104"/>
      <c r="AC786" s="104"/>
      <c r="AD786" s="104"/>
    </row>
    <row r="787" spans="1:30">
      <c r="A787" s="106"/>
      <c r="B787" s="68" t="str">
        <f t="shared" si="81"/>
        <v>選択</v>
      </c>
      <c r="C787" s="68">
        <f t="shared" si="82"/>
        <v>0</v>
      </c>
      <c r="D787" s="68">
        <f t="shared" si="82"/>
        <v>0</v>
      </c>
      <c r="E787" s="143">
        <f t="shared" si="80"/>
        <v>787</v>
      </c>
      <c r="F787" s="68"/>
      <c r="G787" s="68" t="str">
        <f t="shared" si="83"/>
        <v>←先にカタログのタイプを選択</v>
      </c>
      <c r="AB787" s="104"/>
      <c r="AC787" s="104"/>
      <c r="AD787" s="104"/>
    </row>
    <row r="788" spans="1:30">
      <c r="A788" s="106"/>
      <c r="B788" s="68" t="str">
        <f t="shared" si="81"/>
        <v>選択</v>
      </c>
      <c r="C788" s="68">
        <f t="shared" si="82"/>
        <v>0</v>
      </c>
      <c r="D788" s="68">
        <f t="shared" si="82"/>
        <v>0</v>
      </c>
      <c r="E788" s="143">
        <f t="shared" si="80"/>
        <v>788</v>
      </c>
      <c r="F788" s="68"/>
      <c r="G788" s="68" t="str">
        <f t="shared" si="83"/>
        <v>←先にカタログのタイプを選択</v>
      </c>
      <c r="AB788" s="104"/>
      <c r="AC788" s="104"/>
      <c r="AD788" s="104"/>
    </row>
    <row r="789" spans="1:30">
      <c r="A789" s="144"/>
      <c r="B789" s="10"/>
      <c r="C789" s="10"/>
      <c r="D789" s="10"/>
      <c r="E789" s="145">
        <f t="shared" si="80"/>
        <v>789</v>
      </c>
      <c r="F789" s="10"/>
      <c r="G789" s="10"/>
      <c r="AB789" s="104"/>
      <c r="AC789" s="104"/>
      <c r="AD789" s="104"/>
    </row>
    <row r="790" spans="1:30">
      <c r="A790" s="144"/>
      <c r="B790" s="10"/>
      <c r="C790" s="10"/>
      <c r="D790" s="10"/>
      <c r="E790" s="145">
        <f t="shared" si="80"/>
        <v>790</v>
      </c>
      <c r="F790" s="10"/>
      <c r="G790" s="10"/>
      <c r="AB790" s="104"/>
      <c r="AC790" s="104"/>
      <c r="AD790" s="104"/>
    </row>
    <row r="791" spans="1:30">
      <c r="A791" s="106">
        <v>22</v>
      </c>
      <c r="B791" s="68" t="str">
        <f>IF(
$F$791=2,CHOOSE(
$B$122,"選択",D2,G2,J2,M2,P2,S2,V2,Y2,AB2,AE2,AH2,AK2,AN2,AQ2,AT2,AW2,AZ2,BC2,BF2,BI2,BL2,BO2,BR2,BU2,BX2,CA2,CD2),IF(
$F$791=3,CHOOSE(
$B$122,"選択",CM2,CP2,CS2,CV2,CY2,DB2,DE2,DH2,DK2,DN2,DQ2,DT2,DW2,DZ2,EC2,EF2,EI2,EL2,EO2,ER2,EU2,EX2,FA2,FD2,FG2,FJ2,FM2),IF(
$F$791=4,CHOOSE(
$B$122,"選択",FT2,FW2,FZ2,GC2,GF2,GI2,GL2,GO2,GR2,GU2,GX2,HA2,HD2,HG2,HJ2,HM2,HP2,HS2,HV2,HY2,IB2,IE2,IH2,IK2,IN2,IQ2,IT2),IF(
$F$791=5,CHOOSE(
$B$122,"選択",D2002,G2002,J2002,M2002,P2002,S2002,V2002,Y2002,AB2002,AE2002,AH2002,AK2002,AN2002,AQ2002,AT2002,AW2002,AZ2002,BC2002,BF2002,BI2002,BL2002,BO2002,BR2002,BU2002,BX2002,CA2002,CD2002),CHOOSE(
$B$122,"選択",CM2002,CP2002,CS2002,CV2002,CY2002,DB2002,DE2002,DH2002,DK2002,DN2002,DQ2002,DT2002,DW2002,DZ2002,EC2002,EF2002,EI2002,EL2002,EO2002,ER2002,EU2002,EX2002,FA2002,FD2002,FG2002,FJ2002,FM2002)))))</f>
        <v>選択</v>
      </c>
      <c r="C791" s="68">
        <f>IF(
$F$791=2,CHOOSE(
$B$122,0,E2,H2,K2,N2,Q2,T2,W2,Z2,AC2,AF2,AI2,AL2,AO2,AR2,AU2,AX2,BA2,BD2,BG2,BJ2,BM2,BP2,BS2,BV2,BY2,CB2,CE2),IF(
$F$791=3,CHOOSE(
$B$122,0,CN2,CQ2,CT2,CW2,CZ2,DC2,DF2,DI2,DL2,DO2,DR2,DU2,DX2,EA2,ED2,EG2,EJ2,EM2,EP2,ES2,EV2,EY2,FB2,FE2,FH2,FK2,FN2),IF(
$F$791=4,CHOOSE(
$B$122,0,FU2,FX2,GA2,GD2,GG2,GJ2,GM2,GP2,GS2,GV2,GY2,HB2,HE2,HH2,HK2,HN2,HQ2,HT2,HW2,HZ2,IC2,IF2,II2,IL2,IO2,IR2,IU2),IF(
$F$791=5,CHOOSE(
$B$122,0,E2002,H2002,K2002,N2002,Q2002,T2002,W2002,Z2002,AC2002,AF2002,AI2002,AL2002,AO2002,AR2002,AU2002,AX2002,BA2002,BD2002,BG2002,BJ2002,BM2002,BP2002,BS2002,BV2002,BY2002,CB2002,CE2002),CHOOSE(
$B$122,0,CN2002,CQ2002,CT2002,CW2002,CZ2002,DC2002,DF2002,DI2002,DL2002,DO2002,DR2002,DU2002,DX2002,EA2002,ED2002,EG2002,EJ2002,EM2002,EP2002,ES2002,EV2002,EY2002,FB2002,FE2002,FH2002,FK2002,FN2002)))))</f>
        <v>0</v>
      </c>
      <c r="D791" s="68">
        <f>IF(
$F$791=2,CHOOSE(
$B$122,0,F2,I2,L2,O2,R2,U2,X2,AA2,AD2,AG2,AJ2,AM2,AP2,AS2,AV2,AY2,BB2,BE2,BH2,BK2,BN2,BQ2,BT2,BW2,BZ2,CC2,CF2),IF(
$F$791=3,CHOOSE(
$B$122,0,CO2,CR2,CU2,CX2,DA2,DD2,DG2,DJ2,DM2,DP2,DS2,DV2,DY2,EB2,EE2,EH2,EK2,EN2,EQ2,ET2,EW2,EZ2,FC2,FF2,FI2,FL2,FO2),IF(
$F$791=4,CHOOSE(
$B$122,0,FV2,FY2,GB2,GE2,GH2,GK2,GN2,GQ2,GT2,GW2,GZ2,HC2,HF2,HI2,HL2,HO2,HR2,HU2,HX2,IA2,ID2,IG2,IJ2,IM2,IP2,IS2,IV2),IF(
$F$791=5,CHOOSE(
$B$122,0,F2002,I2002,L2002,O2002,R2002,U2002,X2002,AA2002,AD2002,AG2002,AJ2002,AM2002,AP2002,AS2002,AV2002,AY2002,BB2002,BE2002,BH2002,BK2002,BN2002,BQ2002,BT2002,BW2002,BZ2002,CC2002,CF2002),CHOOSE(
$B$122,0,CO2002,CR2002,CU2002,CX2002,DA2002,DD2002,DG2002,DJ2002,DM2002,DP2002,DS2002,DV2002,DY2002,EB2002,EE2002,EH2002,EK2002,EN2002,EQ2002,ET2002,EW2002,EZ2002,FC2002,FF2002,FI2002,FL2002,FO2002)))))</f>
        <v>0</v>
      </c>
      <c r="E791" s="143">
        <f t="shared" si="80"/>
        <v>791</v>
      </c>
      <c r="F791" s="68">
        <v>1</v>
      </c>
      <c r="G791" s="68" t="str">
        <f>CHOOSE($F$791,"←先にカタログのタイプを選択",C2,CL2,FS2,C2002,CL2002)</f>
        <v>←先にカタログのタイプを選択</v>
      </c>
      <c r="AB791" s="104"/>
      <c r="AC791" s="104"/>
      <c r="AD791" s="104"/>
    </row>
    <row r="792" spans="1:30">
      <c r="A792" s="106"/>
      <c r="B792" s="68" t="str">
        <f t="shared" ref="B792:B817" si="84">IF(
$F$791=2,CHOOSE(
$B$122,"選択",D3,G3,J3,M3,P3,S3,V3,Y3,AB3,AE3,AH3,AK3,AN3,AQ3,AT3,AW3,AZ3,BC3,BF3,BI3,BL3,BO3,BR3,BU3,BX3,CA3,CD3),IF(
$F$791=3,CHOOSE(
$B$122,"選択",CM3,CP3,CS3,CV3,CY3,DB3,DE3,DH3,DK3,DN3,DQ3,DT3,DW3,DZ3,EC3,EF3,EI3,EL3,EO3,ER3,EU3,EX3,FA3,FD3,FG3,FJ3,FM3),IF(
$F$791=4,CHOOSE(
$B$122,"選択",FT3,FW3,FZ3,GC3,GF3,GI3,GL3,GO3,GR3,GU3,GX3,HA3,HD3,HG3,HJ3,HM3,HP3,HS3,HV3,HY3,IB3,IE3,IH3,IK3,IN3,IQ3,IT3),IF(
$F$791=5,CHOOSE(
$B$122,"選択",D2003,G2003,J2003,M2003,P2003,S2003,V2003,Y2003,AB2003,AE2003,AH2003,AK2003,AN2003,AQ2003,AT2003,AW2003,AZ2003,BC2003,BF2003,BI2003,BL2003,BO2003,BR2003,BU2003,BX2003,CA2003,CD2003),CHOOSE(
$B$122,"選択",CM2003,CP2003,CS2003,CV2003,CY2003,DB2003,DE2003,DH2003,DK2003,DN2003,DQ2003,DT2003,DW2003,DZ2003,EC2003,EF2003,EI2003,EL2003,EO2003,ER2003,EU2003,EX2003,FA2003,FD2003,FG2003,FJ2003,FM2003)))))</f>
        <v>選択</v>
      </c>
      <c r="C792" s="68">
        <f t="shared" ref="C792:D817" si="85">IF(
$F$791=2,CHOOSE(
$B$122,0,E3,H3,K3,N3,Q3,T3,W3,Z3,AC3,AF3,AI3,AL3,AO3,AR3,AU3,AX3,BA3,BD3,BG3,BJ3,BM3,BP3,BS3,BV3,BY3,CB3,CE3),IF(
$F$791=3,CHOOSE(
$B$122,0,CN3,CQ3,CT3,CW3,CZ3,DC3,DF3,DI3,DL3,DO3,DR3,DU3,DX3,EA3,ED3,EG3,EJ3,EM3,EP3,ES3,EV3,EY3,FB3,FE3,FH3,FK3,FN3),IF(
$F$791=4,CHOOSE(
$B$122,0,FU3,FX3,GA3,GD3,GG3,GJ3,GM3,GP3,GS3,GV3,GY3,HB3,HE3,HH3,HK3,HN3,HQ3,HT3,HW3,HZ3,IC3,IF3,II3,IL3,IO3,IR3,IU3),IF(
$F$791=5,CHOOSE(
$B$122,0,E2003,H2003,K2003,N2003,Q2003,T2003,W2003,Z2003,AC2003,AF2003,AI2003,AL2003,AO2003,AR2003,AU2003,AX2003,BA2003,BD2003,BG2003,BJ2003,BM2003,BP2003,BS2003,BV2003,BY2003,CB2003,CE2003),CHOOSE(
$B$122,0,CN2003,CQ2003,CT2003,CW2003,CZ2003,DC2003,DF2003,DI2003,DL2003,DO2003,DR2003,DU2003,DX2003,EA2003,ED2003,EG2003,EJ2003,EM2003,EP2003,ES2003,EV2003,EY2003,FB2003,FE2003,FH2003,FK2003,FN2003)))))</f>
        <v>0</v>
      </c>
      <c r="D792" s="68">
        <f t="shared" si="85"/>
        <v>0</v>
      </c>
      <c r="E792" s="143">
        <f t="shared" si="80"/>
        <v>792</v>
      </c>
      <c r="F792" s="68"/>
      <c r="G792" s="68" t="str">
        <f t="shared" ref="G792:G818" si="86">CHOOSE($F$791,"←先にカタログのタイプを選択",C3,CL3,FS3,C2003,CL2003)</f>
        <v>←先にカタログのタイプを選択</v>
      </c>
      <c r="AB792" s="104"/>
      <c r="AC792" s="104"/>
      <c r="AD792" s="104"/>
    </row>
    <row r="793" spans="1:30">
      <c r="A793" s="106"/>
      <c r="B793" s="68" t="str">
        <f t="shared" si="84"/>
        <v>選択</v>
      </c>
      <c r="C793" s="68">
        <f t="shared" si="85"/>
        <v>0</v>
      </c>
      <c r="D793" s="68">
        <f t="shared" si="85"/>
        <v>0</v>
      </c>
      <c r="E793" s="143">
        <f t="shared" si="80"/>
        <v>793</v>
      </c>
      <c r="F793" s="68"/>
      <c r="G793" s="68" t="str">
        <f t="shared" si="86"/>
        <v>←先にカタログのタイプを選択</v>
      </c>
      <c r="AB793" s="104"/>
      <c r="AC793" s="104"/>
      <c r="AD793" s="104"/>
    </row>
    <row r="794" spans="1:30">
      <c r="A794" s="106"/>
      <c r="B794" s="68" t="str">
        <f t="shared" si="84"/>
        <v>選択</v>
      </c>
      <c r="C794" s="68">
        <f t="shared" si="85"/>
        <v>0</v>
      </c>
      <c r="D794" s="68">
        <f t="shared" si="85"/>
        <v>0</v>
      </c>
      <c r="E794" s="143">
        <f t="shared" si="80"/>
        <v>794</v>
      </c>
      <c r="F794" s="68"/>
      <c r="G794" s="68" t="str">
        <f t="shared" si="86"/>
        <v>←先にカタログのタイプを選択</v>
      </c>
      <c r="AB794" s="104"/>
      <c r="AC794" s="104"/>
      <c r="AD794" s="104"/>
    </row>
    <row r="795" spans="1:30">
      <c r="A795" s="106"/>
      <c r="B795" s="68" t="str">
        <f t="shared" si="84"/>
        <v>選択</v>
      </c>
      <c r="C795" s="68">
        <f t="shared" si="85"/>
        <v>0</v>
      </c>
      <c r="D795" s="68">
        <f t="shared" si="85"/>
        <v>0</v>
      </c>
      <c r="E795" s="143">
        <f t="shared" si="80"/>
        <v>795</v>
      </c>
      <c r="F795" s="68"/>
      <c r="G795" s="68" t="str">
        <f t="shared" si="86"/>
        <v>←先にカタログのタイプを選択</v>
      </c>
      <c r="AB795" s="104"/>
      <c r="AC795" s="104"/>
      <c r="AD795" s="104"/>
    </row>
    <row r="796" spans="1:30">
      <c r="A796" s="106"/>
      <c r="B796" s="68" t="str">
        <f t="shared" si="84"/>
        <v>選択</v>
      </c>
      <c r="C796" s="68">
        <f t="shared" si="85"/>
        <v>0</v>
      </c>
      <c r="D796" s="68">
        <f t="shared" si="85"/>
        <v>0</v>
      </c>
      <c r="E796" s="143">
        <f t="shared" si="80"/>
        <v>796</v>
      </c>
      <c r="F796" s="68"/>
      <c r="G796" s="68" t="str">
        <f t="shared" si="86"/>
        <v>←先にカタログのタイプを選択</v>
      </c>
      <c r="AB796" s="104"/>
      <c r="AC796" s="104"/>
      <c r="AD796" s="104"/>
    </row>
    <row r="797" spans="1:30">
      <c r="A797" s="106"/>
      <c r="B797" s="68" t="str">
        <f t="shared" si="84"/>
        <v>選択</v>
      </c>
      <c r="C797" s="68">
        <f t="shared" si="85"/>
        <v>0</v>
      </c>
      <c r="D797" s="68">
        <f t="shared" si="85"/>
        <v>0</v>
      </c>
      <c r="E797" s="143">
        <f t="shared" si="80"/>
        <v>797</v>
      </c>
      <c r="F797" s="68"/>
      <c r="G797" s="68" t="str">
        <f t="shared" si="86"/>
        <v>←先にカタログのタイプを選択</v>
      </c>
      <c r="AB797" s="104"/>
      <c r="AC797" s="104"/>
      <c r="AD797" s="104"/>
    </row>
    <row r="798" spans="1:30">
      <c r="A798" s="106"/>
      <c r="B798" s="68" t="str">
        <f t="shared" si="84"/>
        <v>選択</v>
      </c>
      <c r="C798" s="68">
        <f t="shared" si="85"/>
        <v>0</v>
      </c>
      <c r="D798" s="68">
        <f t="shared" si="85"/>
        <v>0</v>
      </c>
      <c r="E798" s="143">
        <f t="shared" si="80"/>
        <v>798</v>
      </c>
      <c r="F798" s="68"/>
      <c r="G798" s="68" t="str">
        <f t="shared" si="86"/>
        <v>←先にカタログのタイプを選択</v>
      </c>
      <c r="AB798" s="104"/>
      <c r="AC798" s="104"/>
      <c r="AD798" s="104"/>
    </row>
    <row r="799" spans="1:30">
      <c r="A799" s="106"/>
      <c r="B799" s="68" t="str">
        <f t="shared" si="84"/>
        <v>選択</v>
      </c>
      <c r="C799" s="68">
        <f t="shared" si="85"/>
        <v>0</v>
      </c>
      <c r="D799" s="68">
        <f t="shared" si="85"/>
        <v>0</v>
      </c>
      <c r="E799" s="143">
        <f t="shared" si="80"/>
        <v>799</v>
      </c>
      <c r="F799" s="68"/>
      <c r="G799" s="68" t="str">
        <f t="shared" si="86"/>
        <v>←先にカタログのタイプを選択</v>
      </c>
      <c r="AB799" s="104"/>
      <c r="AC799" s="104"/>
      <c r="AD799" s="104"/>
    </row>
    <row r="800" spans="1:30">
      <c r="A800" s="106"/>
      <c r="B800" s="68" t="str">
        <f t="shared" si="84"/>
        <v>選択</v>
      </c>
      <c r="C800" s="68">
        <f t="shared" si="85"/>
        <v>0</v>
      </c>
      <c r="D800" s="68">
        <f t="shared" si="85"/>
        <v>0</v>
      </c>
      <c r="E800" s="143">
        <f t="shared" si="80"/>
        <v>800</v>
      </c>
      <c r="F800" s="68"/>
      <c r="G800" s="68" t="str">
        <f t="shared" si="86"/>
        <v>←先にカタログのタイプを選択</v>
      </c>
      <c r="AB800" s="104"/>
      <c r="AC800" s="104"/>
      <c r="AD800" s="104"/>
    </row>
    <row r="801" spans="1:30">
      <c r="A801" s="106"/>
      <c r="B801" s="68" t="str">
        <f t="shared" si="84"/>
        <v>選択</v>
      </c>
      <c r="C801" s="68">
        <f t="shared" si="85"/>
        <v>0</v>
      </c>
      <c r="D801" s="68">
        <f t="shared" si="85"/>
        <v>0</v>
      </c>
      <c r="E801" s="143">
        <f t="shared" si="80"/>
        <v>801</v>
      </c>
      <c r="F801" s="68"/>
      <c r="G801" s="68" t="str">
        <f t="shared" si="86"/>
        <v>←先にカタログのタイプを選択</v>
      </c>
      <c r="AB801" s="104"/>
      <c r="AC801" s="104"/>
      <c r="AD801" s="104"/>
    </row>
    <row r="802" spans="1:30">
      <c r="A802" s="106"/>
      <c r="B802" s="68" t="str">
        <f t="shared" si="84"/>
        <v>選択</v>
      </c>
      <c r="C802" s="68">
        <f t="shared" si="85"/>
        <v>0</v>
      </c>
      <c r="D802" s="68">
        <f t="shared" si="85"/>
        <v>0</v>
      </c>
      <c r="E802" s="143">
        <f t="shared" si="80"/>
        <v>802</v>
      </c>
      <c r="F802" s="68"/>
      <c r="G802" s="68" t="str">
        <f t="shared" si="86"/>
        <v>←先にカタログのタイプを選択</v>
      </c>
      <c r="AB802" s="104"/>
      <c r="AC802" s="104"/>
      <c r="AD802" s="104"/>
    </row>
    <row r="803" spans="1:30">
      <c r="A803" s="106"/>
      <c r="B803" s="68" t="str">
        <f t="shared" si="84"/>
        <v>選択</v>
      </c>
      <c r="C803" s="68">
        <f t="shared" si="85"/>
        <v>0</v>
      </c>
      <c r="D803" s="68">
        <f t="shared" si="85"/>
        <v>0</v>
      </c>
      <c r="E803" s="143">
        <f t="shared" ref="E803:E866" si="87">E802+1</f>
        <v>803</v>
      </c>
      <c r="F803" s="68"/>
      <c r="G803" s="68" t="str">
        <f t="shared" si="86"/>
        <v>←先にカタログのタイプを選択</v>
      </c>
      <c r="AB803" s="104"/>
      <c r="AC803" s="104"/>
      <c r="AD803" s="104"/>
    </row>
    <row r="804" spans="1:30">
      <c r="A804" s="106"/>
      <c r="B804" s="68" t="str">
        <f t="shared" si="84"/>
        <v>選択</v>
      </c>
      <c r="C804" s="68">
        <f t="shared" si="85"/>
        <v>0</v>
      </c>
      <c r="D804" s="68">
        <f t="shared" si="85"/>
        <v>0</v>
      </c>
      <c r="E804" s="143">
        <f t="shared" si="87"/>
        <v>804</v>
      </c>
      <c r="F804" s="68"/>
      <c r="G804" s="68" t="str">
        <f t="shared" si="86"/>
        <v>←先にカタログのタイプを選択</v>
      </c>
      <c r="AB804" s="104"/>
      <c r="AC804" s="104"/>
      <c r="AD804" s="104"/>
    </row>
    <row r="805" spans="1:30">
      <c r="A805" s="106"/>
      <c r="B805" s="68" t="str">
        <f t="shared" si="84"/>
        <v>選択</v>
      </c>
      <c r="C805" s="68">
        <f t="shared" si="85"/>
        <v>0</v>
      </c>
      <c r="D805" s="68">
        <f t="shared" si="85"/>
        <v>0</v>
      </c>
      <c r="E805" s="143">
        <f t="shared" si="87"/>
        <v>805</v>
      </c>
      <c r="F805" s="68"/>
      <c r="G805" s="68" t="str">
        <f t="shared" si="86"/>
        <v>←先にカタログのタイプを選択</v>
      </c>
      <c r="AB805" s="104"/>
      <c r="AC805" s="104"/>
      <c r="AD805" s="104"/>
    </row>
    <row r="806" spans="1:30">
      <c r="A806" s="106"/>
      <c r="B806" s="68" t="str">
        <f t="shared" si="84"/>
        <v>選択</v>
      </c>
      <c r="C806" s="68">
        <f t="shared" si="85"/>
        <v>0</v>
      </c>
      <c r="D806" s="68">
        <f t="shared" si="85"/>
        <v>0</v>
      </c>
      <c r="E806" s="143">
        <f t="shared" si="87"/>
        <v>806</v>
      </c>
      <c r="F806" s="68"/>
      <c r="G806" s="68" t="str">
        <f t="shared" si="86"/>
        <v>←先にカタログのタイプを選択</v>
      </c>
      <c r="AB806" s="104"/>
      <c r="AC806" s="104"/>
      <c r="AD806" s="104"/>
    </row>
    <row r="807" spans="1:30">
      <c r="A807" s="106"/>
      <c r="B807" s="68" t="str">
        <f t="shared" si="84"/>
        <v>選択</v>
      </c>
      <c r="C807" s="68">
        <f t="shared" si="85"/>
        <v>0</v>
      </c>
      <c r="D807" s="68">
        <f t="shared" si="85"/>
        <v>0</v>
      </c>
      <c r="E807" s="143">
        <f t="shared" si="87"/>
        <v>807</v>
      </c>
      <c r="F807" s="68"/>
      <c r="G807" s="68" t="str">
        <f t="shared" si="86"/>
        <v>←先にカタログのタイプを選択</v>
      </c>
      <c r="AB807" s="104"/>
      <c r="AC807" s="104"/>
      <c r="AD807" s="104"/>
    </row>
    <row r="808" spans="1:30">
      <c r="A808" s="106"/>
      <c r="B808" s="68" t="str">
        <f t="shared" si="84"/>
        <v>選択</v>
      </c>
      <c r="C808" s="68">
        <f t="shared" si="85"/>
        <v>0</v>
      </c>
      <c r="D808" s="68">
        <f t="shared" si="85"/>
        <v>0</v>
      </c>
      <c r="E808" s="143">
        <f t="shared" si="87"/>
        <v>808</v>
      </c>
      <c r="F808" s="68"/>
      <c r="G808" s="68" t="str">
        <f t="shared" si="86"/>
        <v>←先にカタログのタイプを選択</v>
      </c>
      <c r="AB808" s="104"/>
      <c r="AC808" s="104"/>
      <c r="AD808" s="104"/>
    </row>
    <row r="809" spans="1:30">
      <c r="A809" s="106"/>
      <c r="B809" s="68" t="str">
        <f t="shared" si="84"/>
        <v>選択</v>
      </c>
      <c r="C809" s="68">
        <f t="shared" si="85"/>
        <v>0</v>
      </c>
      <c r="D809" s="68">
        <f t="shared" si="85"/>
        <v>0</v>
      </c>
      <c r="E809" s="143">
        <f t="shared" si="87"/>
        <v>809</v>
      </c>
      <c r="F809" s="68"/>
      <c r="G809" s="68" t="str">
        <f t="shared" si="86"/>
        <v>←先にカタログのタイプを選択</v>
      </c>
      <c r="AB809" s="104"/>
      <c r="AC809" s="104"/>
      <c r="AD809" s="104"/>
    </row>
    <row r="810" spans="1:30">
      <c r="A810" s="106"/>
      <c r="B810" s="68" t="str">
        <f t="shared" si="84"/>
        <v>選択</v>
      </c>
      <c r="C810" s="68">
        <f t="shared" si="85"/>
        <v>0</v>
      </c>
      <c r="D810" s="68">
        <f t="shared" si="85"/>
        <v>0</v>
      </c>
      <c r="E810" s="143">
        <f t="shared" si="87"/>
        <v>810</v>
      </c>
      <c r="F810" s="68"/>
      <c r="G810" s="68" t="str">
        <f t="shared" si="86"/>
        <v>←先にカタログのタイプを選択</v>
      </c>
      <c r="AB810" s="104"/>
      <c r="AC810" s="104"/>
      <c r="AD810" s="104"/>
    </row>
    <row r="811" spans="1:30">
      <c r="A811" s="106"/>
      <c r="B811" s="68" t="str">
        <f t="shared" si="84"/>
        <v>選択</v>
      </c>
      <c r="C811" s="68">
        <f t="shared" si="85"/>
        <v>0</v>
      </c>
      <c r="D811" s="68">
        <f t="shared" si="85"/>
        <v>0</v>
      </c>
      <c r="E811" s="143">
        <f t="shared" si="87"/>
        <v>811</v>
      </c>
      <c r="F811" s="68"/>
      <c r="G811" s="68" t="str">
        <f t="shared" si="86"/>
        <v>←先にカタログのタイプを選択</v>
      </c>
      <c r="AB811" s="104"/>
      <c r="AC811" s="104"/>
      <c r="AD811" s="104"/>
    </row>
    <row r="812" spans="1:30">
      <c r="A812" s="106"/>
      <c r="B812" s="68" t="str">
        <f t="shared" si="84"/>
        <v>選択</v>
      </c>
      <c r="C812" s="68">
        <f t="shared" si="85"/>
        <v>0</v>
      </c>
      <c r="D812" s="68">
        <f t="shared" si="85"/>
        <v>0</v>
      </c>
      <c r="E812" s="143">
        <f t="shared" si="87"/>
        <v>812</v>
      </c>
      <c r="F812" s="68"/>
      <c r="G812" s="68" t="str">
        <f t="shared" si="86"/>
        <v>←先にカタログのタイプを選択</v>
      </c>
      <c r="AB812" s="104"/>
      <c r="AC812" s="104"/>
      <c r="AD812" s="104"/>
    </row>
    <row r="813" spans="1:30">
      <c r="A813" s="106"/>
      <c r="B813" s="68" t="str">
        <f t="shared" si="84"/>
        <v>選択</v>
      </c>
      <c r="C813" s="68">
        <f t="shared" si="85"/>
        <v>0</v>
      </c>
      <c r="D813" s="68">
        <f t="shared" si="85"/>
        <v>0</v>
      </c>
      <c r="E813" s="143">
        <f t="shared" si="87"/>
        <v>813</v>
      </c>
      <c r="F813" s="68"/>
      <c r="G813" s="68" t="str">
        <f t="shared" si="86"/>
        <v>←先にカタログのタイプを選択</v>
      </c>
      <c r="AB813" s="104"/>
      <c r="AC813" s="104"/>
      <c r="AD813" s="104"/>
    </row>
    <row r="814" spans="1:30">
      <c r="A814" s="106"/>
      <c r="B814" s="68" t="str">
        <f t="shared" si="84"/>
        <v>選択</v>
      </c>
      <c r="C814" s="68">
        <f t="shared" si="85"/>
        <v>0</v>
      </c>
      <c r="D814" s="68">
        <f t="shared" si="85"/>
        <v>0</v>
      </c>
      <c r="E814" s="143">
        <f t="shared" si="87"/>
        <v>814</v>
      </c>
      <c r="F814" s="68"/>
      <c r="G814" s="68" t="str">
        <f t="shared" si="86"/>
        <v>←先にカタログのタイプを選択</v>
      </c>
      <c r="AB814" s="104"/>
      <c r="AC814" s="104"/>
      <c r="AD814" s="104"/>
    </row>
    <row r="815" spans="1:30">
      <c r="A815" s="106"/>
      <c r="B815" s="68" t="str">
        <f t="shared" si="84"/>
        <v>選択</v>
      </c>
      <c r="C815" s="68">
        <f t="shared" si="85"/>
        <v>0</v>
      </c>
      <c r="D815" s="68">
        <f t="shared" si="85"/>
        <v>0</v>
      </c>
      <c r="E815" s="143">
        <f t="shared" si="87"/>
        <v>815</v>
      </c>
      <c r="F815" s="68"/>
      <c r="G815" s="68" t="str">
        <f t="shared" si="86"/>
        <v>←先にカタログのタイプを選択</v>
      </c>
      <c r="AB815" s="104"/>
      <c r="AC815" s="104"/>
      <c r="AD815" s="104"/>
    </row>
    <row r="816" spans="1:30">
      <c r="A816" s="106"/>
      <c r="B816" s="68" t="str">
        <f t="shared" si="84"/>
        <v>選択</v>
      </c>
      <c r="C816" s="68">
        <f t="shared" si="85"/>
        <v>0</v>
      </c>
      <c r="D816" s="68">
        <f t="shared" si="85"/>
        <v>0</v>
      </c>
      <c r="E816" s="143">
        <f t="shared" si="87"/>
        <v>816</v>
      </c>
      <c r="F816" s="68"/>
      <c r="G816" s="68" t="str">
        <f t="shared" si="86"/>
        <v>←先にカタログのタイプを選択</v>
      </c>
      <c r="AB816" s="104"/>
      <c r="AC816" s="104"/>
      <c r="AD816" s="104"/>
    </row>
    <row r="817" spans="1:30">
      <c r="A817" s="106"/>
      <c r="B817" s="68" t="str">
        <f t="shared" si="84"/>
        <v>選択</v>
      </c>
      <c r="C817" s="68">
        <f t="shared" si="85"/>
        <v>0</v>
      </c>
      <c r="D817" s="68">
        <f t="shared" si="85"/>
        <v>0</v>
      </c>
      <c r="E817" s="143">
        <f t="shared" si="87"/>
        <v>817</v>
      </c>
      <c r="F817" s="68"/>
      <c r="G817" s="68" t="str">
        <f t="shared" si="86"/>
        <v>←先にカタログのタイプを選択</v>
      </c>
      <c r="AB817" s="104"/>
      <c r="AC817" s="104"/>
      <c r="AD817" s="104"/>
    </row>
    <row r="818" spans="1:30">
      <c r="A818" s="106"/>
      <c r="B818" s="68" t="str">
        <f>IF(
$F$791=2,CHOOSE(
$B$122,"選択",D29,G29,J29,M29,P29,S29,V29,Y29,AB29,AE29,AH29,AK29,AN29,AQ29,AT29,AW29,AZ29,BC29,BF29,BI29,BL29,BO29,BR29,BU29,BX29,CA29,CD29),IF(
$F$791=3,CHOOSE(
$B$122,"選択",CM29,CP29,CS29,CV29,CY29,DB29,DE29,DH29,DK29,DN29,DQ29,DT29,DW29,DZ29,EC29,EF29,EI29,EL29,EO29,ER29,EU29,EX29,FA29,FD29,FG29,FJ29,FM29),IF(
$F$791=4,CHOOSE(
$B$122,"選択",FT29,FW29,FZ29,GC29,GF29,GI29,GL29,GO29,GR29,GU29,GX29,HA29,HD29,HG29,HJ29,HM29,HP29,HS29,HV29,HY29,IB29,IE29,IH29,IK29,IN29,IQ29,IT29),IF(
$F$791=5,CHOOSE(
$B$122,"選択",D2029,G2029,J2029,M2029,P2029,S2029,V2029,Y2029,AB2029,AE2029,AH2029,AK2029,AN2029,AQ2029,AT2029,AW2029,AZ2029,BC2029,BF2029,BI2029,BL2029,BO2029,BR2029,BU2029,BX2029,CA2029,CD2029),CHOOSE(
$B$122,"選択",CM2029,CP2029,CS2029,CV2029,CY2029,DB2029,DE2029,DH2029,DK2029,DN2029,DQ2029,DT2029,DW2029,DZ2029,EC2029,EF2029,EI2029,EL2029,EO2029,ER2029,EU2029,EX2029,FA2029,FD2029,FG2029,FJ2029,FM2029)))))</f>
        <v>選択</v>
      </c>
      <c r="C818" s="68">
        <f>IF(
$F$791=2,CHOOSE(
$B$122,0,E29,H29,K29,N29,Q29,T29,W29,Z29,AC29,AF29,AI29,AL29,AO29,AR29,AU29,AX29,BA29,BD29,BG29,BJ29,BM29,BP29,BS29,BV29,BY29,CB29,CE29),IF(
$F$791=3,CHOOSE(
$B$122,0,CN29,CQ29,CT29,CW29,CZ29,DC29,DF29,DI29,DL29,DO29,DR29,DU29,DX29,EA29,ED29,EG29,EJ29,EM29,EP29,ES29,EV29,EY29,FB29,FE29,FH29,FK29,FN29),IF(
$F$791=4,CHOOSE(
$B$122,0,FU29,FX29,GA29,GD29,GG29,GJ29,GM29,GP29,GS29,GV29,GY29,HB29,HE29,HH29,HK29,HN29,HQ29,HT29,HW29,HZ29,IC29,IF29,II29,IL29,IO29,IR29,IU29),IF(
$F$791=5,CHOOSE(
$B$122,0,E2029,H2029,K2029,N2029,Q2029,T2029,W2029,Z2029,AC2029,AF2029,AI2029,AL2029,AO2029,AR2029,AU2029,AX2029,BA2029,BD2029,BG2029,BJ2029,BM2029,BP2029,BS2029,BV2029,BY2029,CB2029,CE2029),CHOOSE(
$B$122,0,CN2029,CQ2029,CT2029,CW2029,CZ2029,DC2029,DF2029,DI2029,DL2029,DO2029,DR2029,DU2029,DX2029,EA2029,ED2029,EG2029,EJ2029,EM2029,EP2029,ES2029,EV2029,EY2029,FB2029,FE2029,FH2029,FK2029,FN2029)))))</f>
        <v>0</v>
      </c>
      <c r="D818" s="68">
        <f>IF(
$F$791=2,CHOOSE(
$B$122,0,F29,I29,L29,O29,R29,U29,X29,AA29,AD29,AG29,AJ29,AM29,AP29,AS29,AV29,AY29,BB29,BE29,BH29,BK29,BN29,BQ29,BT29,BW29,BZ29,CC29,CF29),IF(
$F$791=3,CHOOSE(
$B$122,0,CO29,CR29,CU29,CX29,DA29,DD29,DG29,DJ29,DM29,DP29,DS29,DV29,DY29,EB29,EE29,EH29,EK29,EN29,EQ29,ET29,EW29,EZ29,FC29,FF29,FI29,FL29,FO29),IF(
$F$791=4,CHOOSE(
$B$122,0,FV29,FY29,GB29,GE29,GH29,GK29,GN29,GQ29,GT29,GW29,GZ29,HC29,HF29,HI29,HL29,HO29,HR29,HU29,HX29,IA29,ID29,IG29,IJ29,IM29,IP29,IS29,IV29),IF(
$F$791=5,CHOOSE(
$B$122,0,F2029,I2029,L2029,O2029,R2029,U2029,X2029,AA2029,AD2029,AG2029,AJ2029,AM2029,AP2029,AS2029,AV2029,AY2029,BB2029,BE2029,BH2029,BK2029,BN2029,BQ2029,BT2029,BW2029,BZ2029,CC2029,CF2029),CHOOSE(
$B$122,0,CO2029,CR2029,CU2029,CX2029,DA2029,DD2029,DG2029,DJ2029,DM2029,DP2029,DS2029,DV2029,DY2029,EB2029,EE2029,EH2029,EK2029,EN2029,EQ2029,ET2029,EW2029,EZ2029,FC2029,FF2029,FI2029,FL2029,FO2029)))))</f>
        <v>0</v>
      </c>
      <c r="E818" s="143">
        <f t="shared" si="87"/>
        <v>818</v>
      </c>
      <c r="F818" s="68"/>
      <c r="G818" s="68" t="str">
        <f t="shared" si="86"/>
        <v>←先にカタログのタイプを選択</v>
      </c>
      <c r="AB818" s="104"/>
      <c r="AC818" s="104"/>
      <c r="AD818" s="104"/>
    </row>
    <row r="819" spans="1:30">
      <c r="A819" s="144"/>
      <c r="B819" s="10"/>
      <c r="C819" s="10"/>
      <c r="D819" s="10"/>
      <c r="E819" s="145">
        <f t="shared" si="87"/>
        <v>819</v>
      </c>
      <c r="F819" s="10"/>
      <c r="G819" s="10"/>
      <c r="AB819" s="104"/>
      <c r="AC819" s="104"/>
      <c r="AD819" s="104"/>
    </row>
    <row r="820" spans="1:30">
      <c r="A820" s="144"/>
      <c r="B820" s="10"/>
      <c r="C820" s="10"/>
      <c r="D820" s="10"/>
      <c r="E820" s="145">
        <f t="shared" si="87"/>
        <v>820</v>
      </c>
      <c r="F820" s="10"/>
      <c r="G820" s="10"/>
      <c r="AB820" s="104"/>
      <c r="AC820" s="104"/>
      <c r="AD820" s="104"/>
    </row>
    <row r="821" spans="1:30">
      <c r="A821" s="106">
        <v>23</v>
      </c>
      <c r="B821" s="68" t="str">
        <f>IF(
$F$821=2,CHOOSE(
$B$123,"選択",D2,G2,J2,M2,P2,S2,V2,Y2,AB2,AE2,AH2,AK2,AN2,AQ2,AT2,AW2,AZ2,BC2,BF2,BI2,BL2,BO2,BR2,BU2,BX2,CA2,CD2),IF(
$F$821=3,CHOOSE(
$B$123,"選択",CM2,CP2,CS2,CV2,CY2,DB2,DE2,DH2,DK2,DN2,DQ2,DT2,DW2,DZ2,EC2,EF2,EI2,EL2,EO2,ER2,EU2,EX2,FA2,FD2,FG2,FJ2,FM2),IF(
$F$821=4,CHOOSE(
$B$123,"選択",FT2,FW2,FZ2,GC2,GF2,GI2,GL2,GO2,GR2,GU2,GX2,HA2,HD2,HG2,HJ2,HM2,HP2,HS2,HV2,HY2,IB2,IE2,IH2,IK2,IN2,IQ2,IT2),IF(
$F$821=5,CHOOSE(
$B$123,"選択",D2002,G2002,J2002,M2002,P2002,S2002,V2002,Y2002,AB2002,AE2002,AH2002,AK2002,AN2002,AQ2002,AT2002,AW2002,AZ2002,BC2002,BF2002,BI2002,BL2002,BO2002,BR2002,BU2002,BX2002,CA2002,CD2002),CHOOSE(
$B$123,"選択",CM2002,CP2002,CS2002,CV2002,CY2002,DB2002,DE2002,DH2002,DK2002,DN2002,DQ2002,DT2002,DW2002,DZ2002,EC2002,EF2002,EI2002,EL2002,EO2002,ER2002,EU2002,EX2002,FA2002,FD2002,FG2002,FJ2002,FM2002)))))</f>
        <v>選択</v>
      </c>
      <c r="C821" s="68">
        <f>IF(
$F$821=2,CHOOSE(
$B$123,0,E2,H2,K2,N2,Q2,T2,W2,Z2,AC2,AF2,AI2,AL2,AO2,AR2,AU2,AX2,BA2,BD2,BG2,BJ2,BM2,BP2,BS2,BV2,BY2,CB2,CE2),IF(
$F$821=3,CHOOSE(
$B$123,0,CN2,CQ2,CT2,CW2,CZ2,DC2,DF2,DI2,DL2,DO2,DR2,DU2,DX2,EA2,ED2,EG2,EJ2,EM2,EP2,ES2,EV2,EY2,FB2,FE2,FH2,FK2,FN2),IF(
$F$821=4,CHOOSE(
$B$123,0,FU2,FX2,GA2,GD2,GG2,GJ2,GM2,GP2,GS2,GV2,GY2,HB2,HE2,HH2,HK2,HN2,HQ2,HT2,HW2,HZ2,IC2,IF2,II2,IL2,IO2,IR2,IU2),IF(
$F$821=5,CHOOSE(
$B$123,0,E2002,H2002,K2002,N2002,Q2002,T2002,W2002,Z2002,AC2002,AF2002,AI2002,AL2002,AO2002,AR2002,AU2002,AX2002,BA2002,BD2002,BG2002,BJ2002,BM2002,BP2002,BS2002,BV2002,BY2002,CB2002,CE2002),CHOOSE(
$B$123,0,CN2002,CQ2002,CT2002,CW2002,CZ2002,DC2002,DF2002,DI2002,DL2002,DO2002,DR2002,DU2002,DX2002,EA2002,ED2002,EG2002,EJ2002,EM2002,EP2002,ES2002,EV2002,EY2002,FB2002,FE2002,FH2002,FK2002,FN2002)))))</f>
        <v>0</v>
      </c>
      <c r="D821" s="68">
        <f>IF(
$F$821=2,CHOOSE(
$B$123,0,F2,I2,L2,O2,R2,U2,X2,AA2,AD2,AG2,AJ2,AM2,AP2,AS2,AV2,AY2,BB2,BE2,BH2,BK2,BN2,BQ2,BT2,BW2,BZ2,CC2,CF2),IF(
$F$821=3,CHOOSE(
$B$123,0,CO2,CR2,CU2,CX2,DA2,DD2,DG2,DJ2,DM2,DP2,DS2,DV2,DY2,EB2,EE2,EH2,EK2,EN2,EQ2,ET2,EW2,EZ2,FC2,FF2,FI2,FL2,FO2),IF(
$F$821=4,CHOOSE(
$B$123,0,FV2,FY2,GB2,GE2,GH2,GK2,GN2,GQ2,GT2,GW2,GZ2,HC2,HF2,HI2,HL2,HO2,HR2,HU2,HX2,IA2,ID2,IG2,IJ2,IM2,IP2,IS2,IV2),IF(
$F$821=5,CHOOSE(
$B$123,0,F2002,I2002,L2002,O2002,R2002,U2002,X2002,AA2002,AD2002,AG2002,AJ2002,AM2002,AP2002,AS2002,AV2002,AY2002,BB2002,BE2002,BH2002,BK2002,BN2002,BQ2002,BT2002,BW2002,BZ2002,CC2002,CF2002),CHOOSE(
$B$123,0,CO2002,CR2002,CU2002,CX2002,DA2002,DD2002,DG2002,DJ2002,DM2002,DP2002,DS2002,DV2002,DY2002,EB2002,EE2002,EH2002,EK2002,EN2002,EQ2002,ET2002,EW2002,EZ2002,FC2002,FF2002,FI2002,FL2002,FO2002)))))</f>
        <v>0</v>
      </c>
      <c r="E821" s="143">
        <f t="shared" si="87"/>
        <v>821</v>
      </c>
      <c r="F821" s="68">
        <v>1</v>
      </c>
      <c r="G821" s="68" t="str">
        <f>CHOOSE($F$821,"←先にカタログのタイプを選択",C2,CL2,FS2,C2002,CL2002)</f>
        <v>←先にカタログのタイプを選択</v>
      </c>
      <c r="AB821" s="104"/>
      <c r="AC821" s="104"/>
      <c r="AD821" s="104"/>
    </row>
    <row r="822" spans="1:30">
      <c r="A822" s="106"/>
      <c r="B822" s="68" t="str">
        <f t="shared" ref="B822:B848" si="88">IF(
$F$821=2,CHOOSE(
$B$123,"選択",D3,G3,J3,M3,P3,S3,V3,Y3,AB3,AE3,AH3,AK3,AN3,AQ3,AT3,AW3,AZ3,BC3,BF3,BI3,BL3,BO3,BR3,BU3,BX3,CA3,CD3),IF(
$F$821=3,CHOOSE(
$B$123,"選択",CM3,CP3,CS3,CV3,CY3,DB3,DE3,DH3,DK3,DN3,DQ3,DT3,DW3,DZ3,EC3,EF3,EI3,EL3,EO3,ER3,EU3,EX3,FA3,FD3,FG3,FJ3,FM3),IF(
$F$821=4,CHOOSE(
$B$123,"選択",FT3,FW3,FZ3,GC3,GF3,GI3,GL3,GO3,GR3,GU3,GX3,HA3,HD3,HG3,HJ3,HM3,HP3,HS3,HV3,HY3,IB3,IE3,IH3,IK3,IN3,IQ3,IT3),IF(
$F$821=5,CHOOSE(
$B$123,"選択",D2003,G2003,J2003,M2003,P2003,S2003,V2003,Y2003,AB2003,AE2003,AH2003,AK2003,AN2003,AQ2003,AT2003,AW2003,AZ2003,BC2003,BF2003,BI2003,BL2003,BO2003,BR2003,BU2003,BX2003,CA2003,CD2003),CHOOSE(
$B$123,"選択",CM2003,CP2003,CS2003,CV2003,CY2003,DB2003,DE2003,DH2003,DK2003,DN2003,DQ2003,DT2003,DW2003,DZ2003,EC2003,EF2003,EI2003,EL2003,EO2003,ER2003,EU2003,EX2003,FA2003,FD2003,FG2003,FJ2003,FM2003)))))</f>
        <v>選択</v>
      </c>
      <c r="C822" s="68">
        <f t="shared" ref="C822:D848" si="89">IF(
$F$821=2,CHOOSE(
$B$123,0,E3,H3,K3,N3,Q3,T3,W3,Z3,AC3,AF3,AI3,AL3,AO3,AR3,AU3,AX3,BA3,BD3,BG3,BJ3,BM3,BP3,BS3,BV3,BY3,CB3,CE3),IF(
$F$821=3,CHOOSE(
$B$123,0,CN3,CQ3,CT3,CW3,CZ3,DC3,DF3,DI3,DL3,DO3,DR3,DU3,DX3,EA3,ED3,EG3,EJ3,EM3,EP3,ES3,EV3,EY3,FB3,FE3,FH3,FK3,FN3),IF(
$F$821=4,CHOOSE(
$B$123,0,FU3,FX3,GA3,GD3,GG3,GJ3,GM3,GP3,GS3,GV3,GY3,HB3,HE3,HH3,HK3,HN3,HQ3,HT3,HW3,HZ3,IC3,IF3,II3,IL3,IO3,IR3,IU3),IF(
$F$821=5,CHOOSE(
$B$123,0,E2003,H2003,K2003,N2003,Q2003,T2003,W2003,Z2003,AC2003,AF2003,AI2003,AL2003,AO2003,AR2003,AU2003,AX2003,BA2003,BD2003,BG2003,BJ2003,BM2003,BP2003,BS2003,BV2003,BY2003,CB2003,CE2003),CHOOSE(
$B$123,0,CN2003,CQ2003,CT2003,CW2003,CZ2003,DC2003,DF2003,DI2003,DL2003,DO2003,DR2003,DU2003,DX2003,EA2003,ED2003,EG2003,EJ2003,EM2003,EP2003,ES2003,EV2003,EY2003,FB2003,FE2003,FH2003,FK2003,FN2003)))))</f>
        <v>0</v>
      </c>
      <c r="D822" s="68">
        <f t="shared" si="89"/>
        <v>0</v>
      </c>
      <c r="E822" s="143">
        <f t="shared" si="87"/>
        <v>822</v>
      </c>
      <c r="F822" s="68"/>
      <c r="G822" s="68" t="str">
        <f t="shared" ref="G822:G848" si="90">CHOOSE($F$821,"←先にカタログのタイプを選択",C3,CL3,FS3,C2003,CL2003)</f>
        <v>←先にカタログのタイプを選択</v>
      </c>
      <c r="AB822" s="104"/>
      <c r="AC822" s="104"/>
      <c r="AD822" s="104"/>
    </row>
    <row r="823" spans="1:30">
      <c r="A823" s="106"/>
      <c r="B823" s="68" t="str">
        <f t="shared" si="88"/>
        <v>選択</v>
      </c>
      <c r="C823" s="68">
        <f t="shared" si="89"/>
        <v>0</v>
      </c>
      <c r="D823" s="68">
        <f t="shared" si="89"/>
        <v>0</v>
      </c>
      <c r="E823" s="143">
        <f t="shared" si="87"/>
        <v>823</v>
      </c>
      <c r="F823" s="68"/>
      <c r="G823" s="68" t="str">
        <f t="shared" si="90"/>
        <v>←先にカタログのタイプを選択</v>
      </c>
      <c r="AB823" s="104"/>
      <c r="AC823" s="104"/>
      <c r="AD823" s="104"/>
    </row>
    <row r="824" spans="1:30">
      <c r="A824" s="106"/>
      <c r="B824" s="68" t="str">
        <f t="shared" si="88"/>
        <v>選択</v>
      </c>
      <c r="C824" s="68">
        <f t="shared" si="89"/>
        <v>0</v>
      </c>
      <c r="D824" s="68">
        <f t="shared" si="89"/>
        <v>0</v>
      </c>
      <c r="E824" s="143">
        <f t="shared" si="87"/>
        <v>824</v>
      </c>
      <c r="F824" s="68"/>
      <c r="G824" s="68" t="str">
        <f t="shared" si="90"/>
        <v>←先にカタログのタイプを選択</v>
      </c>
      <c r="AB824" s="104"/>
      <c r="AC824" s="104"/>
      <c r="AD824" s="104"/>
    </row>
    <row r="825" spans="1:30">
      <c r="A825" s="106"/>
      <c r="B825" s="68" t="str">
        <f t="shared" si="88"/>
        <v>選択</v>
      </c>
      <c r="C825" s="68">
        <f t="shared" si="89"/>
        <v>0</v>
      </c>
      <c r="D825" s="68">
        <f t="shared" si="89"/>
        <v>0</v>
      </c>
      <c r="E825" s="143">
        <f t="shared" si="87"/>
        <v>825</v>
      </c>
      <c r="F825" s="68"/>
      <c r="G825" s="68" t="str">
        <f t="shared" si="90"/>
        <v>←先にカタログのタイプを選択</v>
      </c>
      <c r="AB825" s="104"/>
      <c r="AC825" s="104"/>
      <c r="AD825" s="104"/>
    </row>
    <row r="826" spans="1:30">
      <c r="A826" s="106"/>
      <c r="B826" s="68" t="str">
        <f t="shared" si="88"/>
        <v>選択</v>
      </c>
      <c r="C826" s="68">
        <f t="shared" si="89"/>
        <v>0</v>
      </c>
      <c r="D826" s="68">
        <f t="shared" si="89"/>
        <v>0</v>
      </c>
      <c r="E826" s="143">
        <f t="shared" si="87"/>
        <v>826</v>
      </c>
      <c r="F826" s="68"/>
      <c r="G826" s="68" t="str">
        <f t="shared" si="90"/>
        <v>←先にカタログのタイプを選択</v>
      </c>
      <c r="AB826" s="104"/>
      <c r="AC826" s="104"/>
      <c r="AD826" s="104"/>
    </row>
    <row r="827" spans="1:30">
      <c r="A827" s="106"/>
      <c r="B827" s="68" t="str">
        <f t="shared" si="88"/>
        <v>選択</v>
      </c>
      <c r="C827" s="68">
        <f t="shared" si="89"/>
        <v>0</v>
      </c>
      <c r="D827" s="68">
        <f t="shared" si="89"/>
        <v>0</v>
      </c>
      <c r="E827" s="143">
        <f t="shared" si="87"/>
        <v>827</v>
      </c>
      <c r="F827" s="68"/>
      <c r="G827" s="68" t="str">
        <f t="shared" si="90"/>
        <v>←先にカタログのタイプを選択</v>
      </c>
      <c r="AB827" s="104"/>
      <c r="AC827" s="104"/>
      <c r="AD827" s="104"/>
    </row>
    <row r="828" spans="1:30">
      <c r="A828" s="106"/>
      <c r="B828" s="68" t="str">
        <f t="shared" si="88"/>
        <v>選択</v>
      </c>
      <c r="C828" s="68">
        <f t="shared" si="89"/>
        <v>0</v>
      </c>
      <c r="D828" s="68">
        <f t="shared" si="89"/>
        <v>0</v>
      </c>
      <c r="E828" s="143">
        <f t="shared" si="87"/>
        <v>828</v>
      </c>
      <c r="F828" s="68"/>
      <c r="G828" s="68" t="str">
        <f t="shared" si="90"/>
        <v>←先にカタログのタイプを選択</v>
      </c>
      <c r="AB828" s="104"/>
      <c r="AC828" s="104"/>
      <c r="AD828" s="104"/>
    </row>
    <row r="829" spans="1:30">
      <c r="A829" s="106"/>
      <c r="B829" s="68" t="str">
        <f t="shared" si="88"/>
        <v>選択</v>
      </c>
      <c r="C829" s="68">
        <f t="shared" si="89"/>
        <v>0</v>
      </c>
      <c r="D829" s="68">
        <f t="shared" si="89"/>
        <v>0</v>
      </c>
      <c r="E829" s="143">
        <f t="shared" si="87"/>
        <v>829</v>
      </c>
      <c r="F829" s="68"/>
      <c r="G829" s="68" t="str">
        <f t="shared" si="90"/>
        <v>←先にカタログのタイプを選択</v>
      </c>
      <c r="AB829" s="104"/>
      <c r="AC829" s="104"/>
      <c r="AD829" s="104"/>
    </row>
    <row r="830" spans="1:30">
      <c r="A830" s="106"/>
      <c r="B830" s="68" t="str">
        <f t="shared" si="88"/>
        <v>選択</v>
      </c>
      <c r="C830" s="68">
        <f t="shared" si="89"/>
        <v>0</v>
      </c>
      <c r="D830" s="68">
        <f t="shared" si="89"/>
        <v>0</v>
      </c>
      <c r="E830" s="143">
        <f t="shared" si="87"/>
        <v>830</v>
      </c>
      <c r="F830" s="68"/>
      <c r="G830" s="68" t="str">
        <f t="shared" si="90"/>
        <v>←先にカタログのタイプを選択</v>
      </c>
      <c r="AB830" s="104"/>
      <c r="AC830" s="104"/>
      <c r="AD830" s="104"/>
    </row>
    <row r="831" spans="1:30">
      <c r="A831" s="106"/>
      <c r="B831" s="68" t="str">
        <f t="shared" si="88"/>
        <v>選択</v>
      </c>
      <c r="C831" s="68">
        <f t="shared" si="89"/>
        <v>0</v>
      </c>
      <c r="D831" s="68">
        <f t="shared" si="89"/>
        <v>0</v>
      </c>
      <c r="E831" s="143">
        <f t="shared" si="87"/>
        <v>831</v>
      </c>
      <c r="F831" s="68"/>
      <c r="G831" s="68" t="str">
        <f t="shared" si="90"/>
        <v>←先にカタログのタイプを選択</v>
      </c>
      <c r="AB831" s="104"/>
      <c r="AC831" s="104"/>
      <c r="AD831" s="104"/>
    </row>
    <row r="832" spans="1:30">
      <c r="A832" s="106"/>
      <c r="B832" s="68" t="str">
        <f t="shared" si="88"/>
        <v>選択</v>
      </c>
      <c r="C832" s="68">
        <f t="shared" si="89"/>
        <v>0</v>
      </c>
      <c r="D832" s="68">
        <f t="shared" si="89"/>
        <v>0</v>
      </c>
      <c r="E832" s="143">
        <f t="shared" si="87"/>
        <v>832</v>
      </c>
      <c r="F832" s="68"/>
      <c r="G832" s="68" t="str">
        <f t="shared" si="90"/>
        <v>←先にカタログのタイプを選択</v>
      </c>
      <c r="AB832" s="104"/>
      <c r="AC832" s="104"/>
      <c r="AD832" s="104"/>
    </row>
    <row r="833" spans="1:30">
      <c r="A833" s="106"/>
      <c r="B833" s="68" t="str">
        <f t="shared" si="88"/>
        <v>選択</v>
      </c>
      <c r="C833" s="68">
        <f t="shared" si="89"/>
        <v>0</v>
      </c>
      <c r="D833" s="68">
        <f t="shared" si="89"/>
        <v>0</v>
      </c>
      <c r="E833" s="143">
        <f t="shared" si="87"/>
        <v>833</v>
      </c>
      <c r="F833" s="68"/>
      <c r="G833" s="68" t="str">
        <f t="shared" si="90"/>
        <v>←先にカタログのタイプを選択</v>
      </c>
      <c r="AB833" s="104"/>
      <c r="AC833" s="104"/>
      <c r="AD833" s="104"/>
    </row>
    <row r="834" spans="1:30">
      <c r="A834" s="106"/>
      <c r="B834" s="68" t="str">
        <f t="shared" si="88"/>
        <v>選択</v>
      </c>
      <c r="C834" s="68">
        <f t="shared" si="89"/>
        <v>0</v>
      </c>
      <c r="D834" s="68">
        <f t="shared" si="89"/>
        <v>0</v>
      </c>
      <c r="E834" s="143">
        <f t="shared" si="87"/>
        <v>834</v>
      </c>
      <c r="F834" s="68"/>
      <c r="G834" s="68" t="str">
        <f t="shared" si="90"/>
        <v>←先にカタログのタイプを選択</v>
      </c>
      <c r="AB834" s="104"/>
      <c r="AC834" s="104"/>
      <c r="AD834" s="104"/>
    </row>
    <row r="835" spans="1:30">
      <c r="A835" s="106"/>
      <c r="B835" s="68" t="str">
        <f t="shared" si="88"/>
        <v>選択</v>
      </c>
      <c r="C835" s="68">
        <f t="shared" si="89"/>
        <v>0</v>
      </c>
      <c r="D835" s="68">
        <f t="shared" si="89"/>
        <v>0</v>
      </c>
      <c r="E835" s="143">
        <f t="shared" si="87"/>
        <v>835</v>
      </c>
      <c r="F835" s="68"/>
      <c r="G835" s="68" t="str">
        <f t="shared" si="90"/>
        <v>←先にカタログのタイプを選択</v>
      </c>
      <c r="AB835" s="104"/>
      <c r="AC835" s="104"/>
      <c r="AD835" s="104"/>
    </row>
    <row r="836" spans="1:30">
      <c r="A836" s="106"/>
      <c r="B836" s="68" t="str">
        <f t="shared" si="88"/>
        <v>選択</v>
      </c>
      <c r="C836" s="68">
        <f t="shared" si="89"/>
        <v>0</v>
      </c>
      <c r="D836" s="68">
        <f t="shared" si="89"/>
        <v>0</v>
      </c>
      <c r="E836" s="143">
        <f t="shared" si="87"/>
        <v>836</v>
      </c>
      <c r="F836" s="68"/>
      <c r="G836" s="68" t="str">
        <f t="shared" si="90"/>
        <v>←先にカタログのタイプを選択</v>
      </c>
      <c r="AB836" s="104"/>
      <c r="AC836" s="104"/>
      <c r="AD836" s="104"/>
    </row>
    <row r="837" spans="1:30">
      <c r="A837" s="106"/>
      <c r="B837" s="68" t="str">
        <f t="shared" si="88"/>
        <v>選択</v>
      </c>
      <c r="C837" s="68">
        <f t="shared" si="89"/>
        <v>0</v>
      </c>
      <c r="D837" s="68">
        <f t="shared" si="89"/>
        <v>0</v>
      </c>
      <c r="E837" s="143">
        <f t="shared" si="87"/>
        <v>837</v>
      </c>
      <c r="F837" s="68"/>
      <c r="G837" s="68" t="str">
        <f t="shared" si="90"/>
        <v>←先にカタログのタイプを選択</v>
      </c>
      <c r="AB837" s="104"/>
      <c r="AC837" s="104"/>
      <c r="AD837" s="104"/>
    </row>
    <row r="838" spans="1:30">
      <c r="A838" s="106"/>
      <c r="B838" s="68" t="str">
        <f t="shared" si="88"/>
        <v>選択</v>
      </c>
      <c r="C838" s="68">
        <f t="shared" si="89"/>
        <v>0</v>
      </c>
      <c r="D838" s="68">
        <f t="shared" si="89"/>
        <v>0</v>
      </c>
      <c r="E838" s="143">
        <f t="shared" si="87"/>
        <v>838</v>
      </c>
      <c r="F838" s="68"/>
      <c r="G838" s="68" t="str">
        <f t="shared" si="90"/>
        <v>←先にカタログのタイプを選択</v>
      </c>
      <c r="AB838" s="104"/>
      <c r="AC838" s="104"/>
      <c r="AD838" s="104"/>
    </row>
    <row r="839" spans="1:30">
      <c r="A839" s="106"/>
      <c r="B839" s="68" t="str">
        <f t="shared" si="88"/>
        <v>選択</v>
      </c>
      <c r="C839" s="68">
        <f t="shared" si="89"/>
        <v>0</v>
      </c>
      <c r="D839" s="68">
        <f t="shared" si="89"/>
        <v>0</v>
      </c>
      <c r="E839" s="143">
        <f t="shared" si="87"/>
        <v>839</v>
      </c>
      <c r="F839" s="68"/>
      <c r="G839" s="68" t="str">
        <f t="shared" si="90"/>
        <v>←先にカタログのタイプを選択</v>
      </c>
      <c r="AB839" s="104"/>
      <c r="AC839" s="104"/>
      <c r="AD839" s="104"/>
    </row>
    <row r="840" spans="1:30">
      <c r="A840" s="106"/>
      <c r="B840" s="68" t="str">
        <f t="shared" si="88"/>
        <v>選択</v>
      </c>
      <c r="C840" s="68">
        <f t="shared" si="89"/>
        <v>0</v>
      </c>
      <c r="D840" s="68">
        <f t="shared" si="89"/>
        <v>0</v>
      </c>
      <c r="E840" s="143">
        <f t="shared" si="87"/>
        <v>840</v>
      </c>
      <c r="F840" s="68"/>
      <c r="G840" s="68" t="str">
        <f t="shared" si="90"/>
        <v>←先にカタログのタイプを選択</v>
      </c>
      <c r="AB840" s="104"/>
      <c r="AC840" s="104"/>
      <c r="AD840" s="104"/>
    </row>
    <row r="841" spans="1:30">
      <c r="A841" s="106"/>
      <c r="B841" s="68" t="str">
        <f t="shared" si="88"/>
        <v>選択</v>
      </c>
      <c r="C841" s="68">
        <f t="shared" si="89"/>
        <v>0</v>
      </c>
      <c r="D841" s="68">
        <f t="shared" si="89"/>
        <v>0</v>
      </c>
      <c r="E841" s="143">
        <f t="shared" si="87"/>
        <v>841</v>
      </c>
      <c r="F841" s="68"/>
      <c r="G841" s="68" t="str">
        <f t="shared" si="90"/>
        <v>←先にカタログのタイプを選択</v>
      </c>
      <c r="AB841" s="104"/>
      <c r="AC841" s="104"/>
      <c r="AD841" s="104"/>
    </row>
    <row r="842" spans="1:30">
      <c r="A842" s="106"/>
      <c r="B842" s="68" t="str">
        <f t="shared" si="88"/>
        <v>選択</v>
      </c>
      <c r="C842" s="68">
        <f t="shared" si="89"/>
        <v>0</v>
      </c>
      <c r="D842" s="68">
        <f t="shared" si="89"/>
        <v>0</v>
      </c>
      <c r="E842" s="143">
        <f t="shared" si="87"/>
        <v>842</v>
      </c>
      <c r="F842" s="68"/>
      <c r="G842" s="68" t="str">
        <f t="shared" si="90"/>
        <v>←先にカタログのタイプを選択</v>
      </c>
      <c r="AB842" s="104"/>
      <c r="AC842" s="104"/>
      <c r="AD842" s="104"/>
    </row>
    <row r="843" spans="1:30">
      <c r="A843" s="106"/>
      <c r="B843" s="68" t="str">
        <f t="shared" si="88"/>
        <v>選択</v>
      </c>
      <c r="C843" s="68">
        <f t="shared" si="89"/>
        <v>0</v>
      </c>
      <c r="D843" s="68">
        <f t="shared" si="89"/>
        <v>0</v>
      </c>
      <c r="E843" s="143">
        <f t="shared" si="87"/>
        <v>843</v>
      </c>
      <c r="F843" s="68"/>
      <c r="G843" s="68" t="str">
        <f t="shared" si="90"/>
        <v>←先にカタログのタイプを選択</v>
      </c>
      <c r="AB843" s="104"/>
      <c r="AC843" s="104"/>
      <c r="AD843" s="104"/>
    </row>
    <row r="844" spans="1:30">
      <c r="A844" s="106"/>
      <c r="B844" s="68" t="str">
        <f t="shared" si="88"/>
        <v>選択</v>
      </c>
      <c r="C844" s="68">
        <f t="shared" si="89"/>
        <v>0</v>
      </c>
      <c r="D844" s="68">
        <f t="shared" si="89"/>
        <v>0</v>
      </c>
      <c r="E844" s="143">
        <f t="shared" si="87"/>
        <v>844</v>
      </c>
      <c r="F844" s="68"/>
      <c r="G844" s="68" t="str">
        <f t="shared" si="90"/>
        <v>←先にカタログのタイプを選択</v>
      </c>
      <c r="AB844" s="104"/>
      <c r="AC844" s="104"/>
      <c r="AD844" s="104"/>
    </row>
    <row r="845" spans="1:30">
      <c r="A845" s="106"/>
      <c r="B845" s="68" t="str">
        <f t="shared" si="88"/>
        <v>選択</v>
      </c>
      <c r="C845" s="68">
        <f t="shared" si="89"/>
        <v>0</v>
      </c>
      <c r="D845" s="68">
        <f t="shared" si="89"/>
        <v>0</v>
      </c>
      <c r="E845" s="143">
        <f t="shared" si="87"/>
        <v>845</v>
      </c>
      <c r="F845" s="68"/>
      <c r="G845" s="68" t="str">
        <f t="shared" si="90"/>
        <v>←先にカタログのタイプを選択</v>
      </c>
      <c r="AB845" s="104"/>
      <c r="AC845" s="104"/>
      <c r="AD845" s="104"/>
    </row>
    <row r="846" spans="1:30">
      <c r="A846" s="106"/>
      <c r="B846" s="68" t="str">
        <f t="shared" si="88"/>
        <v>選択</v>
      </c>
      <c r="C846" s="68">
        <f t="shared" si="89"/>
        <v>0</v>
      </c>
      <c r="D846" s="68">
        <f t="shared" si="89"/>
        <v>0</v>
      </c>
      <c r="E846" s="143">
        <f t="shared" si="87"/>
        <v>846</v>
      </c>
      <c r="F846" s="68"/>
      <c r="G846" s="68" t="str">
        <f t="shared" si="90"/>
        <v>←先にカタログのタイプを選択</v>
      </c>
      <c r="AB846" s="104"/>
      <c r="AC846" s="104"/>
      <c r="AD846" s="104"/>
    </row>
    <row r="847" spans="1:30">
      <c r="A847" s="106"/>
      <c r="B847" s="68" t="str">
        <f t="shared" si="88"/>
        <v>選択</v>
      </c>
      <c r="C847" s="68">
        <f t="shared" si="89"/>
        <v>0</v>
      </c>
      <c r="D847" s="68">
        <f t="shared" si="89"/>
        <v>0</v>
      </c>
      <c r="E847" s="143">
        <f t="shared" si="87"/>
        <v>847</v>
      </c>
      <c r="F847" s="68"/>
      <c r="G847" s="68" t="str">
        <f t="shared" si="90"/>
        <v>←先にカタログのタイプを選択</v>
      </c>
      <c r="AB847" s="104"/>
      <c r="AC847" s="104"/>
      <c r="AD847" s="104"/>
    </row>
    <row r="848" spans="1:30">
      <c r="A848" s="106"/>
      <c r="B848" s="68" t="str">
        <f t="shared" si="88"/>
        <v>選択</v>
      </c>
      <c r="C848" s="68">
        <f t="shared" si="89"/>
        <v>0</v>
      </c>
      <c r="D848" s="68">
        <f t="shared" si="89"/>
        <v>0</v>
      </c>
      <c r="E848" s="143">
        <f t="shared" si="87"/>
        <v>848</v>
      </c>
      <c r="F848" s="68"/>
      <c r="G848" s="68" t="str">
        <f t="shared" si="90"/>
        <v>←先にカタログのタイプを選択</v>
      </c>
      <c r="AB848" s="104"/>
      <c r="AC848" s="104"/>
      <c r="AD848" s="104"/>
    </row>
    <row r="849" spans="1:30">
      <c r="A849" s="144"/>
      <c r="B849" s="10"/>
      <c r="C849" s="10"/>
      <c r="D849" s="10"/>
      <c r="E849" s="145">
        <f t="shared" si="87"/>
        <v>849</v>
      </c>
      <c r="F849" s="10"/>
      <c r="G849" s="10"/>
      <c r="AB849" s="104"/>
      <c r="AC849" s="104"/>
      <c r="AD849" s="104"/>
    </row>
    <row r="850" spans="1:30">
      <c r="A850" s="144"/>
      <c r="B850" s="10"/>
      <c r="C850" s="10"/>
      <c r="D850" s="10"/>
      <c r="E850" s="145">
        <f t="shared" si="87"/>
        <v>850</v>
      </c>
      <c r="F850" s="10"/>
      <c r="G850" s="10"/>
      <c r="AB850" s="104"/>
      <c r="AC850" s="104"/>
      <c r="AD850" s="104"/>
    </row>
    <row r="851" spans="1:30">
      <c r="A851" s="106">
        <v>24</v>
      </c>
      <c r="B851" s="68" t="str">
        <f>IF(
$F$851=2,CHOOSE(
$B$124,"選択",D2,G2,J2,M2,P2,S2,V2,Y2,AB2,AE2,AH2,AK2,AN2,AQ2,AT2,AW2,AZ2,BC2,BF2,BI2,BL2,BO2,BR2,BU2,BX2,CA2,CD2),IF(
$F$851=3,CHOOSE(
$B$124,"選択",CM2,CP2,CS2,CV2,CY2,DB2,DE2,DH2,DK2,DN2,DQ2,DT2,DW2,DZ2,EC2,EF2,EI2,EL2,EO2,ER2,EU2,EX2,FA2,FD2,FG2,FJ2,FM2),IF(
$F$851=4,CHOOSE(
$B$124,"選択",FT2,FW2,FZ2,GC2,GF2,GI2,GL2,GO2,GR2,GU2,GX2,HA2,HD2,HG2,HJ2,HM2,HP2,HS2,HV2,HY2,IB2,IE2,IH2,IK2,IN2,IQ2,IT2),IF(
$F$851=5,CHOOSE(
$B$124,"選択",D2002,G2002,J2002,M2002,P2002,S2002,V2002,Y2002,AB2002,AE2002,AH2002,AK2002,AN2002,AQ2002,AT2002,AW2002,AZ2002,BC2002,BF2002,BI2002,BL2002,BO2002,BR2002,BU2002,BX2002,CA2002,CD2002),CHOOSE(
$B$124,"選択",CM2002,CP2002,CS2002,CV2002,CY2002,DB2002,DE2002,DH2002,DK2002,DN2002,DQ2002,DT2002,DW2002,DZ2002,EC2002,EF2002,EI2002,EL2002,EO2002,ER2002,EU2002,EX2002,FA2002,FD2002,FG2002,FJ2002,FM2002)))))</f>
        <v>選択</v>
      </c>
      <c r="C851" s="68">
        <f>IF(
$F$851=2,CHOOSE(
$B$124,0,E2,H2,K2,N2,Q2,T2,W2,Z2,AC2,AF2,AI2,AL2,AO2,AR2,AU2,AX2,BA2,BD2,BG2,BJ2,BM2,BP2,BS2,BV2,BY2,CB2,CE2),IF(
$F$851=3,CHOOSE(
$B$124,0,CN2,CQ2,CT2,CW2,CZ2,DC2,DF2,DI2,DL2,DO2,DR2,DU2,DX2,EA2,ED2,EG2,EJ2,EM2,EP2,ES2,EV2,EY2,FB2,FE2,FH2,FK2,FN2),IF(
$F$851=4,CHOOSE(
$B$124,0,FU2,FX2,GA2,GD2,GG2,GJ2,GM2,GP2,GS2,GV2,GY2,HB2,HE2,HH2,HK2,HN2,HQ2,HT2,HW2,HZ2,IC2,IF2,II2,IL2,IO2,IR2,IU2),IF(
$F$851=5,CHOOSE(
$B$124,0,E2002,H2002,K2002,N2002,Q2002,T2002,W2002,Z2002,AC2002,AF2002,AI2002,AL2002,AO2002,AR2002,AU2002,AX2002,BA2002,BD2002,BG2002,BJ2002,BM2002,BP2002,BS2002,BV2002,BY2002,CB2002,CE2002),CHOOSE(
$B$124,0,CN2002,CQ2002,CT2002,CW2002,CZ2002,DC2002,DF2002,DI2002,DL2002,DO2002,DR2002,DU2002,DX2002,EA2002,ED2002,EG2002,EJ2002,EM2002,EP2002,ES2002,EV2002,EY2002,FB2002,FE2002,FH2002,FK2002,FN2002)))))</f>
        <v>0</v>
      </c>
      <c r="D851" s="68">
        <f>IF(
$F$851=2,CHOOSE(
$B$124,0,F2,I2,L2,O2,R2,U2,X2,AA2,AD2,AG2,AJ2,AM2,AP2,AS2,AV2,AY2,BB2,BE2,BH2,BK2,BN2,BQ2,BT2,BW2,BZ2,CC2,CF2),IF(
$F$851=3,CHOOSE(
$B$124,0,CO2,CR2,CU2,CX2,DA2,DD2,DG2,DJ2,DM2,DP2,DS2,DV2,DY2,EB2,EE2,EH2,EK2,EN2,EQ2,ET2,EW2,EZ2,FC2,FF2,FI2,FL2,FO2),IF(
$F$851=4,CHOOSE(
$B$124,0,FV2,FY2,GB2,GE2,GH2,GK2,GN2,GQ2,GT2,GW2,GZ2,HC2,HF2,HI2,HL2,HO2,HR2,HU2,HX2,IA2,ID2,IG2,IJ2,IM2,IP2,IS2,IV2),IF(
$F$851=5,CHOOSE(
$B$124,0,F2002,I2002,L2002,O2002,R2002,U2002,X2002,AA2002,AD2002,AG2002,AJ2002,AM2002,AP2002,AS2002,AV2002,AY2002,BB2002,BE2002,BH2002,BK2002,BN2002,BQ2002,BT2002,BW2002,BZ2002,CC2002,CF2002),CHOOSE(
$B$124,0,CO2002,CR2002,CU2002,CX2002,DA2002,DD2002,DG2002,DJ2002,DM2002,DP2002,DS2002,DV2002,DY2002,EB2002,EE2002,EH2002,EK2002,EN2002,EQ2002,ET2002,EW2002,EZ2002,FC2002,FF2002,FI2002,FL2002,FO2002)))))</f>
        <v>0</v>
      </c>
      <c r="E851" s="143">
        <f t="shared" si="87"/>
        <v>851</v>
      </c>
      <c r="F851" s="68">
        <v>1</v>
      </c>
      <c r="G851" s="68" t="str">
        <f>CHOOSE($F$851,"←先にカタログのタイプを選択",C2,CL2,FS2,C2002,CL2002)</f>
        <v>←先にカタログのタイプを選択</v>
      </c>
      <c r="AB851" s="104"/>
      <c r="AC851" s="104"/>
      <c r="AD851" s="104"/>
    </row>
    <row r="852" spans="1:30">
      <c r="A852" s="106"/>
      <c r="B852" s="68" t="str">
        <f t="shared" ref="B852:B878" si="91">IF(
$F$851=2,CHOOSE(
$B$124,"選択",D3,G3,J3,M3,P3,S3,V3,Y3,AB3,AE3,AH3,AK3,AN3,AQ3,AT3,AW3,AZ3,BC3,BF3,BI3,BL3,BO3,BR3,BU3,BX3,CA3,CD3),IF(
$F$851=3,CHOOSE(
$B$124,"選択",CM3,CP3,CS3,CV3,CY3,DB3,DE3,DH3,DK3,DN3,DQ3,DT3,DW3,DZ3,EC3,EF3,EI3,EL3,EO3,ER3,EU3,EX3,FA3,FD3,FG3,FJ3,FM3),IF(
$F$851=4,CHOOSE(
$B$124,"選択",FT3,FW3,FZ3,GC3,GF3,GI3,GL3,GO3,GR3,GU3,GX3,HA3,HD3,HG3,HJ3,HM3,HP3,HS3,HV3,HY3,IB3,IE3,IH3,IK3,IN3,IQ3,IT3),IF(
$F$851=5,CHOOSE(
$B$124,"選択",D2003,G2003,J2003,M2003,P2003,S2003,V2003,Y2003,AB2003,AE2003,AH2003,AK2003,AN2003,AQ2003,AT2003,AW2003,AZ2003,BC2003,BF2003,BI2003,BL2003,BO2003,BR2003,BU2003,BX2003,CA2003,CD2003),CHOOSE(
$B$124,"選択",CM2003,CP2003,CS2003,CV2003,CY2003,DB2003,DE2003,DH2003,DK2003,DN2003,DQ2003,DT2003,DW2003,DZ2003,EC2003,EF2003,EI2003,EL2003,EO2003,ER2003,EU2003,EX2003,FA2003,FD2003,FG2003,FJ2003,FM2003)))))</f>
        <v>選択</v>
      </c>
      <c r="C852" s="68">
        <f t="shared" ref="C852:D878" si="92">IF(
$F$851=2,CHOOSE(
$B$124,0,E3,H3,K3,N3,Q3,T3,W3,Z3,AC3,AF3,AI3,AL3,AO3,AR3,AU3,AX3,BA3,BD3,BG3,BJ3,BM3,BP3,BS3,BV3,BY3,CB3,CE3),IF(
$F$851=3,CHOOSE(
$B$124,0,CN3,CQ3,CT3,CW3,CZ3,DC3,DF3,DI3,DL3,DO3,DR3,DU3,DX3,EA3,ED3,EG3,EJ3,EM3,EP3,ES3,EV3,EY3,FB3,FE3,FH3,FK3,FN3),IF(
$F$851=4,CHOOSE(
$B$124,0,FU3,FX3,GA3,GD3,GG3,GJ3,GM3,GP3,GS3,GV3,GY3,HB3,HE3,HH3,HK3,HN3,HQ3,HT3,HW3,HZ3,IC3,IF3,II3,IL3,IO3,IR3,IU3),IF(
$F$851=5,CHOOSE(
$B$124,0,E2003,H2003,K2003,N2003,Q2003,T2003,W2003,Z2003,AC2003,AF2003,AI2003,AL2003,AO2003,AR2003,AU2003,AX2003,BA2003,BD2003,BG2003,BJ2003,BM2003,BP2003,BS2003,BV2003,BY2003,CB2003,CE2003),CHOOSE(
$B$124,0,CN2003,CQ2003,CT2003,CW2003,CZ2003,DC2003,DF2003,DI2003,DL2003,DO2003,DR2003,DU2003,DX2003,EA2003,ED2003,EG2003,EJ2003,EM2003,EP2003,ES2003,EV2003,EY2003,FB2003,FE2003,FH2003,FK2003,FN2003)))))</f>
        <v>0</v>
      </c>
      <c r="D852" s="68">
        <f t="shared" si="92"/>
        <v>0</v>
      </c>
      <c r="E852" s="143">
        <f t="shared" si="87"/>
        <v>852</v>
      </c>
      <c r="F852" s="68"/>
      <c r="G852" s="68" t="str">
        <f t="shared" ref="G852:G878" si="93">CHOOSE($F$851,"←先にカタログのタイプを選択",C3,CL3,FS3,C2003,CL2003)</f>
        <v>←先にカタログのタイプを選択</v>
      </c>
      <c r="AB852" s="104"/>
      <c r="AC852" s="104"/>
      <c r="AD852" s="104"/>
    </row>
    <row r="853" spans="1:30">
      <c r="A853" s="106"/>
      <c r="B853" s="68" t="str">
        <f t="shared" si="91"/>
        <v>選択</v>
      </c>
      <c r="C853" s="68">
        <f t="shared" si="92"/>
        <v>0</v>
      </c>
      <c r="D853" s="68">
        <f t="shared" si="92"/>
        <v>0</v>
      </c>
      <c r="E853" s="143">
        <f t="shared" si="87"/>
        <v>853</v>
      </c>
      <c r="F853" s="68"/>
      <c r="G853" s="68" t="str">
        <f t="shared" si="93"/>
        <v>←先にカタログのタイプを選択</v>
      </c>
      <c r="AB853" s="104"/>
      <c r="AC853" s="104"/>
      <c r="AD853" s="104"/>
    </row>
    <row r="854" spans="1:30">
      <c r="A854" s="106"/>
      <c r="B854" s="68" t="str">
        <f t="shared" si="91"/>
        <v>選択</v>
      </c>
      <c r="C854" s="68">
        <f t="shared" si="92"/>
        <v>0</v>
      </c>
      <c r="D854" s="68">
        <f t="shared" si="92"/>
        <v>0</v>
      </c>
      <c r="E854" s="143">
        <f t="shared" si="87"/>
        <v>854</v>
      </c>
      <c r="F854" s="68"/>
      <c r="G854" s="68" t="str">
        <f t="shared" si="93"/>
        <v>←先にカタログのタイプを選択</v>
      </c>
      <c r="AB854" s="104"/>
      <c r="AC854" s="104"/>
      <c r="AD854" s="104"/>
    </row>
    <row r="855" spans="1:30">
      <c r="A855" s="106"/>
      <c r="B855" s="68" t="str">
        <f t="shared" si="91"/>
        <v>選択</v>
      </c>
      <c r="C855" s="68">
        <f t="shared" si="92"/>
        <v>0</v>
      </c>
      <c r="D855" s="68">
        <f t="shared" si="92"/>
        <v>0</v>
      </c>
      <c r="E855" s="143">
        <f t="shared" si="87"/>
        <v>855</v>
      </c>
      <c r="F855" s="68"/>
      <c r="G855" s="68" t="str">
        <f t="shared" si="93"/>
        <v>←先にカタログのタイプを選択</v>
      </c>
      <c r="AB855" s="104"/>
      <c r="AC855" s="104"/>
      <c r="AD855" s="104"/>
    </row>
    <row r="856" spans="1:30">
      <c r="A856" s="106"/>
      <c r="B856" s="68" t="str">
        <f t="shared" si="91"/>
        <v>選択</v>
      </c>
      <c r="C856" s="68">
        <f t="shared" si="92"/>
        <v>0</v>
      </c>
      <c r="D856" s="68">
        <f t="shared" si="92"/>
        <v>0</v>
      </c>
      <c r="E856" s="143">
        <f t="shared" si="87"/>
        <v>856</v>
      </c>
      <c r="F856" s="68"/>
      <c r="G856" s="68" t="str">
        <f t="shared" si="93"/>
        <v>←先にカタログのタイプを選択</v>
      </c>
      <c r="AB856" s="104"/>
      <c r="AC856" s="104"/>
      <c r="AD856" s="104"/>
    </row>
    <row r="857" spans="1:30">
      <c r="A857" s="106"/>
      <c r="B857" s="68" t="str">
        <f t="shared" si="91"/>
        <v>選択</v>
      </c>
      <c r="C857" s="68">
        <f t="shared" si="92"/>
        <v>0</v>
      </c>
      <c r="D857" s="68">
        <f t="shared" si="92"/>
        <v>0</v>
      </c>
      <c r="E857" s="143">
        <f t="shared" si="87"/>
        <v>857</v>
      </c>
      <c r="F857" s="68"/>
      <c r="G857" s="68" t="str">
        <f t="shared" si="93"/>
        <v>←先にカタログのタイプを選択</v>
      </c>
      <c r="AB857" s="104"/>
      <c r="AC857" s="104"/>
      <c r="AD857" s="104"/>
    </row>
    <row r="858" spans="1:30">
      <c r="A858" s="106"/>
      <c r="B858" s="68" t="str">
        <f t="shared" si="91"/>
        <v>選択</v>
      </c>
      <c r="C858" s="68">
        <f t="shared" si="92"/>
        <v>0</v>
      </c>
      <c r="D858" s="68">
        <f t="shared" si="92"/>
        <v>0</v>
      </c>
      <c r="E858" s="143">
        <f t="shared" si="87"/>
        <v>858</v>
      </c>
      <c r="F858" s="68"/>
      <c r="G858" s="68" t="str">
        <f t="shared" si="93"/>
        <v>←先にカタログのタイプを選択</v>
      </c>
      <c r="AB858" s="104"/>
      <c r="AC858" s="104"/>
      <c r="AD858" s="104"/>
    </row>
    <row r="859" spans="1:30">
      <c r="A859" s="106"/>
      <c r="B859" s="68" t="str">
        <f t="shared" si="91"/>
        <v>選択</v>
      </c>
      <c r="C859" s="68">
        <f t="shared" si="92"/>
        <v>0</v>
      </c>
      <c r="D859" s="68">
        <f t="shared" si="92"/>
        <v>0</v>
      </c>
      <c r="E859" s="143">
        <f t="shared" si="87"/>
        <v>859</v>
      </c>
      <c r="F859" s="68"/>
      <c r="G859" s="68" t="str">
        <f t="shared" si="93"/>
        <v>←先にカタログのタイプを選択</v>
      </c>
      <c r="AB859" s="104"/>
      <c r="AC859" s="104"/>
      <c r="AD859" s="104"/>
    </row>
    <row r="860" spans="1:30">
      <c r="A860" s="106"/>
      <c r="B860" s="68" t="str">
        <f t="shared" si="91"/>
        <v>選択</v>
      </c>
      <c r="C860" s="68">
        <f t="shared" si="92"/>
        <v>0</v>
      </c>
      <c r="D860" s="68">
        <f t="shared" si="92"/>
        <v>0</v>
      </c>
      <c r="E860" s="143">
        <f t="shared" si="87"/>
        <v>860</v>
      </c>
      <c r="F860" s="68"/>
      <c r="G860" s="68" t="str">
        <f t="shared" si="93"/>
        <v>←先にカタログのタイプを選択</v>
      </c>
      <c r="AB860" s="104"/>
      <c r="AC860" s="104"/>
      <c r="AD860" s="104"/>
    </row>
    <row r="861" spans="1:30">
      <c r="A861" s="106"/>
      <c r="B861" s="68" t="str">
        <f t="shared" si="91"/>
        <v>選択</v>
      </c>
      <c r="C861" s="68">
        <f t="shared" si="92"/>
        <v>0</v>
      </c>
      <c r="D861" s="68">
        <f t="shared" si="92"/>
        <v>0</v>
      </c>
      <c r="E861" s="143">
        <f t="shared" si="87"/>
        <v>861</v>
      </c>
      <c r="F861" s="68"/>
      <c r="G861" s="68" t="str">
        <f t="shared" si="93"/>
        <v>←先にカタログのタイプを選択</v>
      </c>
      <c r="AB861" s="104"/>
      <c r="AC861" s="104"/>
      <c r="AD861" s="104"/>
    </row>
    <row r="862" spans="1:30">
      <c r="A862" s="106"/>
      <c r="B862" s="68" t="str">
        <f t="shared" si="91"/>
        <v>選択</v>
      </c>
      <c r="C862" s="68">
        <f t="shared" si="92"/>
        <v>0</v>
      </c>
      <c r="D862" s="68">
        <f t="shared" si="92"/>
        <v>0</v>
      </c>
      <c r="E862" s="143">
        <f t="shared" si="87"/>
        <v>862</v>
      </c>
      <c r="F862" s="68"/>
      <c r="G862" s="68" t="str">
        <f t="shared" si="93"/>
        <v>←先にカタログのタイプを選択</v>
      </c>
      <c r="AB862" s="104"/>
      <c r="AC862" s="104"/>
      <c r="AD862" s="104"/>
    </row>
    <row r="863" spans="1:30">
      <c r="A863" s="106"/>
      <c r="B863" s="68" t="str">
        <f t="shared" si="91"/>
        <v>選択</v>
      </c>
      <c r="C863" s="68">
        <f t="shared" si="92"/>
        <v>0</v>
      </c>
      <c r="D863" s="68">
        <f t="shared" si="92"/>
        <v>0</v>
      </c>
      <c r="E863" s="143">
        <f t="shared" si="87"/>
        <v>863</v>
      </c>
      <c r="F863" s="68"/>
      <c r="G863" s="68" t="str">
        <f t="shared" si="93"/>
        <v>←先にカタログのタイプを選択</v>
      </c>
      <c r="AB863" s="104"/>
      <c r="AC863" s="104"/>
      <c r="AD863" s="104"/>
    </row>
    <row r="864" spans="1:30">
      <c r="A864" s="106"/>
      <c r="B864" s="68" t="str">
        <f t="shared" si="91"/>
        <v>選択</v>
      </c>
      <c r="C864" s="68">
        <f t="shared" si="92"/>
        <v>0</v>
      </c>
      <c r="D864" s="68">
        <f t="shared" si="92"/>
        <v>0</v>
      </c>
      <c r="E864" s="143">
        <f t="shared" si="87"/>
        <v>864</v>
      </c>
      <c r="F864" s="68"/>
      <c r="G864" s="68" t="str">
        <f t="shared" si="93"/>
        <v>←先にカタログのタイプを選択</v>
      </c>
      <c r="AB864" s="104"/>
      <c r="AC864" s="104"/>
      <c r="AD864" s="104"/>
    </row>
    <row r="865" spans="1:30">
      <c r="A865" s="106"/>
      <c r="B865" s="68" t="str">
        <f t="shared" si="91"/>
        <v>選択</v>
      </c>
      <c r="C865" s="68">
        <f t="shared" si="92"/>
        <v>0</v>
      </c>
      <c r="D865" s="68">
        <f t="shared" si="92"/>
        <v>0</v>
      </c>
      <c r="E865" s="143">
        <f t="shared" si="87"/>
        <v>865</v>
      </c>
      <c r="F865" s="68"/>
      <c r="G865" s="68" t="str">
        <f t="shared" si="93"/>
        <v>←先にカタログのタイプを選択</v>
      </c>
      <c r="AB865" s="104"/>
      <c r="AC865" s="104"/>
      <c r="AD865" s="104"/>
    </row>
    <row r="866" spans="1:30">
      <c r="A866" s="106"/>
      <c r="B866" s="68" t="str">
        <f t="shared" si="91"/>
        <v>選択</v>
      </c>
      <c r="C866" s="68">
        <f t="shared" si="92"/>
        <v>0</v>
      </c>
      <c r="D866" s="68">
        <f t="shared" si="92"/>
        <v>0</v>
      </c>
      <c r="E866" s="143">
        <f t="shared" si="87"/>
        <v>866</v>
      </c>
      <c r="F866" s="68"/>
      <c r="G866" s="68" t="str">
        <f t="shared" si="93"/>
        <v>←先にカタログのタイプを選択</v>
      </c>
      <c r="AB866" s="104"/>
      <c r="AC866" s="104"/>
      <c r="AD866" s="104"/>
    </row>
    <row r="867" spans="1:30">
      <c r="A867" s="106"/>
      <c r="B867" s="68" t="str">
        <f t="shared" si="91"/>
        <v>選択</v>
      </c>
      <c r="C867" s="68">
        <f t="shared" si="92"/>
        <v>0</v>
      </c>
      <c r="D867" s="68">
        <f t="shared" si="92"/>
        <v>0</v>
      </c>
      <c r="E867" s="143">
        <f t="shared" ref="E867:E930" si="94">E866+1</f>
        <v>867</v>
      </c>
      <c r="F867" s="68"/>
      <c r="G867" s="68" t="str">
        <f t="shared" si="93"/>
        <v>←先にカタログのタイプを選択</v>
      </c>
      <c r="AB867" s="104"/>
      <c r="AC867" s="104"/>
      <c r="AD867" s="104"/>
    </row>
    <row r="868" spans="1:30">
      <c r="A868" s="106"/>
      <c r="B868" s="68" t="str">
        <f t="shared" si="91"/>
        <v>選択</v>
      </c>
      <c r="C868" s="68">
        <f t="shared" si="92"/>
        <v>0</v>
      </c>
      <c r="D868" s="68">
        <f t="shared" si="92"/>
        <v>0</v>
      </c>
      <c r="E868" s="143">
        <f t="shared" si="94"/>
        <v>868</v>
      </c>
      <c r="F868" s="68"/>
      <c r="G868" s="68" t="str">
        <f t="shared" si="93"/>
        <v>←先にカタログのタイプを選択</v>
      </c>
      <c r="AB868" s="104"/>
      <c r="AC868" s="104"/>
      <c r="AD868" s="104"/>
    </row>
    <row r="869" spans="1:30">
      <c r="A869" s="106"/>
      <c r="B869" s="68" t="str">
        <f t="shared" si="91"/>
        <v>選択</v>
      </c>
      <c r="C869" s="68">
        <f t="shared" si="92"/>
        <v>0</v>
      </c>
      <c r="D869" s="68">
        <f t="shared" si="92"/>
        <v>0</v>
      </c>
      <c r="E869" s="143">
        <f t="shared" si="94"/>
        <v>869</v>
      </c>
      <c r="F869" s="68"/>
      <c r="G869" s="68" t="str">
        <f t="shared" si="93"/>
        <v>←先にカタログのタイプを選択</v>
      </c>
      <c r="AB869" s="104"/>
      <c r="AC869" s="104"/>
      <c r="AD869" s="104"/>
    </row>
    <row r="870" spans="1:30">
      <c r="A870" s="106"/>
      <c r="B870" s="68" t="str">
        <f t="shared" si="91"/>
        <v>選択</v>
      </c>
      <c r="C870" s="68">
        <f t="shared" si="92"/>
        <v>0</v>
      </c>
      <c r="D870" s="68">
        <f t="shared" si="92"/>
        <v>0</v>
      </c>
      <c r="E870" s="143">
        <f t="shared" si="94"/>
        <v>870</v>
      </c>
      <c r="F870" s="68"/>
      <c r="G870" s="68" t="str">
        <f t="shared" si="93"/>
        <v>←先にカタログのタイプを選択</v>
      </c>
      <c r="AB870" s="104"/>
      <c r="AC870" s="104"/>
      <c r="AD870" s="104"/>
    </row>
    <row r="871" spans="1:30">
      <c r="A871" s="106"/>
      <c r="B871" s="68" t="str">
        <f t="shared" si="91"/>
        <v>選択</v>
      </c>
      <c r="C871" s="68">
        <f t="shared" si="92"/>
        <v>0</v>
      </c>
      <c r="D871" s="68">
        <f t="shared" si="92"/>
        <v>0</v>
      </c>
      <c r="E871" s="143">
        <f t="shared" si="94"/>
        <v>871</v>
      </c>
      <c r="F871" s="68"/>
      <c r="G871" s="68" t="str">
        <f t="shared" si="93"/>
        <v>←先にカタログのタイプを選択</v>
      </c>
      <c r="AB871" s="104"/>
      <c r="AC871" s="104"/>
      <c r="AD871" s="104"/>
    </row>
    <row r="872" spans="1:30">
      <c r="A872" s="106"/>
      <c r="B872" s="68" t="str">
        <f t="shared" si="91"/>
        <v>選択</v>
      </c>
      <c r="C872" s="68">
        <f t="shared" si="92"/>
        <v>0</v>
      </c>
      <c r="D872" s="68">
        <f t="shared" si="92"/>
        <v>0</v>
      </c>
      <c r="E872" s="143">
        <f t="shared" si="94"/>
        <v>872</v>
      </c>
      <c r="F872" s="68"/>
      <c r="G872" s="68" t="str">
        <f t="shared" si="93"/>
        <v>←先にカタログのタイプを選択</v>
      </c>
      <c r="AB872" s="104"/>
      <c r="AC872" s="104"/>
      <c r="AD872" s="104"/>
    </row>
    <row r="873" spans="1:30">
      <c r="A873" s="106"/>
      <c r="B873" s="68" t="str">
        <f t="shared" si="91"/>
        <v>選択</v>
      </c>
      <c r="C873" s="68">
        <f t="shared" si="92"/>
        <v>0</v>
      </c>
      <c r="D873" s="68">
        <f t="shared" si="92"/>
        <v>0</v>
      </c>
      <c r="E873" s="143">
        <f t="shared" si="94"/>
        <v>873</v>
      </c>
      <c r="F873" s="68"/>
      <c r="G873" s="68" t="str">
        <f t="shared" si="93"/>
        <v>←先にカタログのタイプを選択</v>
      </c>
      <c r="AB873" s="104"/>
      <c r="AC873" s="104"/>
      <c r="AD873" s="104"/>
    </row>
    <row r="874" spans="1:30">
      <c r="A874" s="106"/>
      <c r="B874" s="68" t="str">
        <f t="shared" si="91"/>
        <v>選択</v>
      </c>
      <c r="C874" s="68">
        <f t="shared" si="92"/>
        <v>0</v>
      </c>
      <c r="D874" s="68">
        <f t="shared" si="92"/>
        <v>0</v>
      </c>
      <c r="E874" s="143">
        <f t="shared" si="94"/>
        <v>874</v>
      </c>
      <c r="F874" s="68"/>
      <c r="G874" s="68" t="str">
        <f t="shared" si="93"/>
        <v>←先にカタログのタイプを選択</v>
      </c>
      <c r="AB874" s="104"/>
      <c r="AC874" s="104"/>
      <c r="AD874" s="104"/>
    </row>
    <row r="875" spans="1:30">
      <c r="A875" s="106"/>
      <c r="B875" s="68" t="str">
        <f t="shared" si="91"/>
        <v>選択</v>
      </c>
      <c r="C875" s="68">
        <f t="shared" si="92"/>
        <v>0</v>
      </c>
      <c r="D875" s="68">
        <f t="shared" si="92"/>
        <v>0</v>
      </c>
      <c r="E875" s="143">
        <f t="shared" si="94"/>
        <v>875</v>
      </c>
      <c r="F875" s="68"/>
      <c r="G875" s="68" t="str">
        <f t="shared" si="93"/>
        <v>←先にカタログのタイプを選択</v>
      </c>
      <c r="AB875" s="104"/>
      <c r="AC875" s="104"/>
      <c r="AD875" s="104"/>
    </row>
    <row r="876" spans="1:30">
      <c r="A876" s="106"/>
      <c r="B876" s="68" t="str">
        <f t="shared" si="91"/>
        <v>選択</v>
      </c>
      <c r="C876" s="68">
        <f t="shared" si="92"/>
        <v>0</v>
      </c>
      <c r="D876" s="68">
        <f t="shared" si="92"/>
        <v>0</v>
      </c>
      <c r="E876" s="143">
        <f t="shared" si="94"/>
        <v>876</v>
      </c>
      <c r="F876" s="68"/>
      <c r="G876" s="68" t="str">
        <f t="shared" si="93"/>
        <v>←先にカタログのタイプを選択</v>
      </c>
      <c r="AB876" s="104"/>
      <c r="AC876" s="104"/>
      <c r="AD876" s="104"/>
    </row>
    <row r="877" spans="1:30">
      <c r="A877" s="106"/>
      <c r="B877" s="68" t="str">
        <f t="shared" si="91"/>
        <v>選択</v>
      </c>
      <c r="C877" s="68">
        <f t="shared" si="92"/>
        <v>0</v>
      </c>
      <c r="D877" s="68">
        <f t="shared" si="92"/>
        <v>0</v>
      </c>
      <c r="E877" s="143">
        <f t="shared" si="94"/>
        <v>877</v>
      </c>
      <c r="F877" s="68"/>
      <c r="G877" s="68" t="str">
        <f t="shared" si="93"/>
        <v>←先にカタログのタイプを選択</v>
      </c>
      <c r="AB877" s="104"/>
      <c r="AC877" s="104"/>
      <c r="AD877" s="104"/>
    </row>
    <row r="878" spans="1:30">
      <c r="A878" s="106"/>
      <c r="B878" s="68" t="str">
        <f t="shared" si="91"/>
        <v>選択</v>
      </c>
      <c r="C878" s="68">
        <f t="shared" si="92"/>
        <v>0</v>
      </c>
      <c r="D878" s="68">
        <f t="shared" si="92"/>
        <v>0</v>
      </c>
      <c r="E878" s="143">
        <f t="shared" si="94"/>
        <v>878</v>
      </c>
      <c r="F878" s="68"/>
      <c r="G878" s="68" t="str">
        <f t="shared" si="93"/>
        <v>←先にカタログのタイプを選択</v>
      </c>
      <c r="AB878" s="104"/>
      <c r="AC878" s="104"/>
      <c r="AD878" s="104"/>
    </row>
    <row r="879" spans="1:30">
      <c r="A879" s="144"/>
      <c r="B879" s="10"/>
      <c r="C879" s="10"/>
      <c r="D879" s="10"/>
      <c r="E879" s="145">
        <f t="shared" si="94"/>
        <v>879</v>
      </c>
      <c r="F879" s="10"/>
      <c r="G879" s="10"/>
      <c r="AB879" s="104"/>
      <c r="AC879" s="104"/>
      <c r="AD879" s="104"/>
    </row>
    <row r="880" spans="1:30">
      <c r="A880" s="144"/>
      <c r="B880" s="10"/>
      <c r="C880" s="10"/>
      <c r="D880" s="10"/>
      <c r="E880" s="145">
        <f t="shared" si="94"/>
        <v>880</v>
      </c>
      <c r="F880" s="10"/>
      <c r="G880" s="10"/>
      <c r="AB880" s="104"/>
      <c r="AC880" s="104"/>
      <c r="AD880" s="104"/>
    </row>
    <row r="881" spans="1:30">
      <c r="A881" s="106">
        <v>25</v>
      </c>
      <c r="B881" s="68" t="str">
        <f>IF(
$F$881=2,CHOOSE(
$B$125,"選択",D2,G2,J2,M2,P2,S2,V2,Y2,AB2,AE2,AH2,AK2,AN2,AQ2,AT2,AW2,AZ2,BC2,BF2,BI2,BL2,BO2,BR2,BU2,BX2,CA2,CD2),IF(
$F$881=3,CHOOSE(
$B$125,"選択",CM2,CP2,CS2,CV2,CY2,DB2,DE2,DH2,DK2,DN2,DQ2,DT2,DW2,DZ2,EC2,EF2,EI2,EL2,EO2,ER2,EU2,EX2,FA2,FD2,FG2,FJ2,FM2),IF(
$F$881=4,CHOOSE(
$B$125,"選択",FT2,FW2,FZ2,GC2,GF2,GI2,GL2,GO2,GR2,GU2,GX2,HA2,HD2,HG2,HJ2,HM2,HP2,HS2,HV2,HY2,IB2,IE2,IH2,IK2,IN2,IQ2,IT2),IF(
$F$881=5,CHOOSE(
$B$125,"選択",D2002,G2002,J2002,M2002,P2002,S2002,V2002,Y2002,AB2002,AE2002,AH2002,AK2002,AN2002,AQ2002,AT2002,AW2002,AZ2002,BC2002,BF2002,BI2002,BL2002,BO2002,BR2002,BU2002,BX2002,CA2002,CD2002),CHOOSE(
$B$125,"選択",CM2002,CP2002,CS2002,CV2002,CY2002,DB2002,DE2002,DH2002,DK2002,DN2002,DQ2002,DT2002,DW2002,DZ2002,EC2002,EF2002,EI2002,EL2002,EO2002,ER2002,EU2002,EX2002,FA2002,FD2002,FG2002,FJ2002,FM2002)))))</f>
        <v>選択</v>
      </c>
      <c r="C881" s="68">
        <f>IF(
$F$881=2,CHOOSE(
$B$125,0,E2,H2,K2,N2,Q2,T2,W2,Z2,AC2,AF2,AI2,AL2,AO2,AR2,AU2,AX2,BA2,BD2,BG2,BJ2,BM2,BP2,BS2,BV2,BY2,CB2,CE2),IF(
$F$881=3,CHOOSE(
$B$125,0,CN2,CQ2,CT2,CW2,CZ2,DC2,DF2,DI2,DL2,DO2,DR2,DU2,DX2,EA2,ED2,EG2,EJ2,EM2,EP2,ES2,EV2,EY2,FB2,FE2,FH2,FK2,FN2),IF(
$F$881=4,CHOOSE(
$B$125,0,FU2,FX2,GA2,GD2,GG2,GJ2,GM2,GP2,GS2,GV2,GY2,HB2,HE2,HH2,HK2,HN2,HQ2,HT2,HW2,HZ2,IC2,IF2,II2,IL2,IO2,IR2,IU2),IF(
$F$881=5,CHOOSE(
$B$125,0,E2002,H2002,K2002,N2002,Q2002,T2002,W2002,Z2002,AC2002,AF2002,AI2002,AL2002,AO2002,AR2002,AU2002,AX2002,BA2002,BD2002,BG2002,BJ2002,BM2002,BP2002,BS2002,BV2002,BY2002,CB2002,CE2002),CHOOSE(
$B$125,0,CN2002,CQ2002,CT2002,CW2002,CZ2002,DC2002,DF2002,DI2002,DL2002,DO2002,DR2002,DU2002,DX2002,EA2002,ED2002,EG2002,EJ2002,EM2002,EP2002,ES2002,EV2002,EY2002,FB2002,FE2002,FH2002,FK2002,FN2002)))))</f>
        <v>0</v>
      </c>
      <c r="D881" s="68">
        <f>IF(
$F$881=2,CHOOSE(
$B$125,0,F2,I2,L2,O2,R2,U2,X2,AA2,AD2,AG2,AJ2,AM2,AP2,AS2,AV2,AY2,BB2,BE2,BH2,BK2,BN2,BQ2,BT2,BW2,BZ2,CC2,CF2),IF(
$F$881=3,CHOOSE(
$B$125,0,CO2,CR2,CU2,CX2,DA2,DD2,DG2,DJ2,DM2,DP2,DS2,DV2,DY2,EB2,EE2,EH2,EK2,EN2,EQ2,ET2,EW2,EZ2,FC2,FF2,FI2,FL2,FO2),IF(
$F$881=4,CHOOSE(
$B$125,0,FV2,FY2,GB2,GE2,GH2,GK2,GN2,GQ2,GT2,GW2,GZ2,HC2,HF2,HI2,HL2,HO2,HR2,HU2,HX2,IA2,ID2,IG2,IJ2,IM2,IP2,IS2,IV2),IF(
$F$881=5,CHOOSE(
$B$125,0,F2002,I2002,L2002,O2002,R2002,U2002,X2002,AA2002,AD2002,AG2002,AJ2002,AM2002,AP2002,AS2002,AV2002,AY2002,BB2002,BE2002,BH2002,BK2002,BN2002,BQ2002,BT2002,BW2002,BZ2002,CC2002,CF2002),CHOOSE(
$B$125,0,CO2002,CR2002,CU2002,CX2002,DA2002,DD2002,DG2002,DJ2002,DM2002,DP2002,DS2002,DV2002,DY2002,EB2002,EE2002,EH2002,EK2002,EN2002,EQ2002,ET2002,EW2002,EZ2002,FC2002,FF2002,FI2002,FL2002,FO2002)))))</f>
        <v>0</v>
      </c>
      <c r="E881" s="143">
        <f t="shared" si="94"/>
        <v>881</v>
      </c>
      <c r="F881" s="68">
        <v>1</v>
      </c>
      <c r="G881" s="68" t="str">
        <f>CHOOSE($F$881,"←先にカタログのタイプを選択",C2,CL2,FS2,C2002,CL2002)</f>
        <v>←先にカタログのタイプを選択</v>
      </c>
      <c r="AB881" s="104"/>
      <c r="AC881" s="104"/>
      <c r="AD881" s="104"/>
    </row>
    <row r="882" spans="1:30">
      <c r="A882" s="106"/>
      <c r="B882" s="68" t="str">
        <f t="shared" ref="B882:B908" si="95">IF(
$F$881=2,CHOOSE(
$B$125,"選択",D3,G3,J3,M3,P3,S3,V3,Y3,AB3,AE3,AH3,AK3,AN3,AQ3,AT3,AW3,AZ3,BC3,BF3,BI3,BL3,BO3,BR3,BU3,BX3,CA3,CD3),IF(
$F$881=3,CHOOSE(
$B$125,"選択",CM3,CP3,CS3,CV3,CY3,DB3,DE3,DH3,DK3,DN3,DQ3,DT3,DW3,DZ3,EC3,EF3,EI3,EL3,EO3,ER3,EU3,EX3,FA3,FD3,FG3,FJ3,FM3),IF(
$F$881=4,CHOOSE(
$B$125,"選択",FT3,FW3,FZ3,GC3,GF3,GI3,GL3,GO3,GR3,GU3,GX3,HA3,HD3,HG3,HJ3,HM3,HP3,HS3,HV3,HY3,IB3,IE3,IH3,IK3,IN3,IQ3,IT3),IF(
$F$881=5,CHOOSE(
$B$125,"選択",D2003,G2003,J2003,M2003,P2003,S2003,V2003,Y2003,AB2003,AE2003,AH2003,AK2003,AN2003,AQ2003,AT2003,AW2003,AZ2003,BC2003,BF2003,BI2003,BL2003,BO2003,BR2003,BU2003,BX2003,CA2003,CD2003),CHOOSE(
$B$125,"選択",CM2003,CP2003,CS2003,CV2003,CY2003,DB2003,DE2003,DH2003,DK2003,DN2003,DQ2003,DT2003,DW2003,DZ2003,EC2003,EF2003,EI2003,EL2003,EO2003,ER2003,EU2003,EX2003,FA2003,FD2003,FG2003,FJ2003,FM2003)))))</f>
        <v>選択</v>
      </c>
      <c r="C882" s="68">
        <f t="shared" ref="C882:D908" si="96">IF(
$F$881=2,CHOOSE(
$B$125,0,E3,H3,K3,N3,Q3,T3,W3,Z3,AC3,AF3,AI3,AL3,AO3,AR3,AU3,AX3,BA3,BD3,BG3,BJ3,BM3,BP3,BS3,BV3,BY3,CB3,CE3),IF(
$F$881=3,CHOOSE(
$B$125,0,CN3,CQ3,CT3,CW3,CZ3,DC3,DF3,DI3,DL3,DO3,DR3,DU3,DX3,EA3,ED3,EG3,EJ3,EM3,EP3,ES3,EV3,EY3,FB3,FE3,FH3,FK3,FN3),IF(
$F$881=4,CHOOSE(
$B$125,0,FU3,FX3,GA3,GD3,GG3,GJ3,GM3,GP3,GS3,GV3,GY3,HB3,HE3,HH3,HK3,HN3,HQ3,HT3,HW3,HZ3,IC3,IF3,II3,IL3,IO3,IR3,IU3),IF(
$F$881=5,CHOOSE(
$B$125,0,E2003,H2003,K2003,N2003,Q2003,T2003,W2003,Z2003,AC2003,AF2003,AI2003,AL2003,AO2003,AR2003,AU2003,AX2003,BA2003,BD2003,BG2003,BJ2003,BM2003,BP2003,BS2003,BV2003,BY2003,CB2003,CE2003),CHOOSE(
$B$125,0,CN2003,CQ2003,CT2003,CW2003,CZ2003,DC2003,DF2003,DI2003,DL2003,DO2003,DR2003,DU2003,DX2003,EA2003,ED2003,EG2003,EJ2003,EM2003,EP2003,ES2003,EV2003,EY2003,FB2003,FE2003,FH2003,FK2003,FN2003)))))</f>
        <v>0</v>
      </c>
      <c r="D882" s="68">
        <f t="shared" si="96"/>
        <v>0</v>
      </c>
      <c r="E882" s="143">
        <f t="shared" si="94"/>
        <v>882</v>
      </c>
      <c r="F882" s="68"/>
      <c r="G882" s="68" t="str">
        <f t="shared" ref="G882:G908" si="97">CHOOSE($F$881,"←先にカタログのタイプを選択",C3,CL3,FS3,C2003,CL2003)</f>
        <v>←先にカタログのタイプを選択</v>
      </c>
      <c r="AB882" s="104"/>
      <c r="AC882" s="104"/>
      <c r="AD882" s="104"/>
    </row>
    <row r="883" spans="1:30">
      <c r="A883" s="106"/>
      <c r="B883" s="68" t="str">
        <f t="shared" si="95"/>
        <v>選択</v>
      </c>
      <c r="C883" s="68">
        <f t="shared" si="96"/>
        <v>0</v>
      </c>
      <c r="D883" s="68">
        <f t="shared" si="96"/>
        <v>0</v>
      </c>
      <c r="E883" s="143">
        <f t="shared" si="94"/>
        <v>883</v>
      </c>
      <c r="F883" s="68"/>
      <c r="G883" s="68" t="str">
        <f t="shared" si="97"/>
        <v>←先にカタログのタイプを選択</v>
      </c>
      <c r="AB883" s="104"/>
      <c r="AC883" s="104"/>
      <c r="AD883" s="104"/>
    </row>
    <row r="884" spans="1:30">
      <c r="A884" s="106"/>
      <c r="B884" s="68" t="str">
        <f t="shared" si="95"/>
        <v>選択</v>
      </c>
      <c r="C884" s="68">
        <f t="shared" si="96"/>
        <v>0</v>
      </c>
      <c r="D884" s="68">
        <f t="shared" si="96"/>
        <v>0</v>
      </c>
      <c r="E884" s="143">
        <f t="shared" si="94"/>
        <v>884</v>
      </c>
      <c r="F884" s="68"/>
      <c r="G884" s="68" t="str">
        <f t="shared" si="97"/>
        <v>←先にカタログのタイプを選択</v>
      </c>
      <c r="AB884" s="104"/>
      <c r="AC884" s="104"/>
      <c r="AD884" s="104"/>
    </row>
    <row r="885" spans="1:30">
      <c r="A885" s="106"/>
      <c r="B885" s="68" t="str">
        <f t="shared" si="95"/>
        <v>選択</v>
      </c>
      <c r="C885" s="68">
        <f t="shared" si="96"/>
        <v>0</v>
      </c>
      <c r="D885" s="68">
        <f t="shared" si="96"/>
        <v>0</v>
      </c>
      <c r="E885" s="143">
        <f t="shared" si="94"/>
        <v>885</v>
      </c>
      <c r="F885" s="68"/>
      <c r="G885" s="68" t="str">
        <f t="shared" si="97"/>
        <v>←先にカタログのタイプを選択</v>
      </c>
      <c r="AB885" s="104"/>
      <c r="AC885" s="104"/>
      <c r="AD885" s="104"/>
    </row>
    <row r="886" spans="1:30">
      <c r="A886" s="106"/>
      <c r="B886" s="68" t="str">
        <f t="shared" si="95"/>
        <v>選択</v>
      </c>
      <c r="C886" s="68">
        <f t="shared" si="96"/>
        <v>0</v>
      </c>
      <c r="D886" s="68">
        <f t="shared" si="96"/>
        <v>0</v>
      </c>
      <c r="E886" s="143">
        <f t="shared" si="94"/>
        <v>886</v>
      </c>
      <c r="F886" s="68"/>
      <c r="G886" s="68" t="str">
        <f t="shared" si="97"/>
        <v>←先にカタログのタイプを選択</v>
      </c>
      <c r="AB886" s="104"/>
      <c r="AC886" s="104"/>
      <c r="AD886" s="104"/>
    </row>
    <row r="887" spans="1:30">
      <c r="A887" s="106"/>
      <c r="B887" s="68" t="str">
        <f t="shared" si="95"/>
        <v>選択</v>
      </c>
      <c r="C887" s="68">
        <f t="shared" si="96"/>
        <v>0</v>
      </c>
      <c r="D887" s="68">
        <f t="shared" si="96"/>
        <v>0</v>
      </c>
      <c r="E887" s="143">
        <f t="shared" si="94"/>
        <v>887</v>
      </c>
      <c r="F887" s="68"/>
      <c r="G887" s="68" t="str">
        <f t="shared" si="97"/>
        <v>←先にカタログのタイプを選択</v>
      </c>
      <c r="AB887" s="104"/>
      <c r="AC887" s="104"/>
      <c r="AD887" s="104"/>
    </row>
    <row r="888" spans="1:30">
      <c r="A888" s="106"/>
      <c r="B888" s="68" t="str">
        <f t="shared" si="95"/>
        <v>選択</v>
      </c>
      <c r="C888" s="68">
        <f t="shared" si="96"/>
        <v>0</v>
      </c>
      <c r="D888" s="68">
        <f t="shared" si="96"/>
        <v>0</v>
      </c>
      <c r="E888" s="143">
        <f t="shared" si="94"/>
        <v>888</v>
      </c>
      <c r="F888" s="68"/>
      <c r="G888" s="68" t="str">
        <f t="shared" si="97"/>
        <v>←先にカタログのタイプを選択</v>
      </c>
      <c r="AB888" s="104"/>
      <c r="AC888" s="104"/>
      <c r="AD888" s="104"/>
    </row>
    <row r="889" spans="1:30">
      <c r="A889" s="106"/>
      <c r="B889" s="68" t="str">
        <f t="shared" si="95"/>
        <v>選択</v>
      </c>
      <c r="C889" s="68">
        <f t="shared" si="96"/>
        <v>0</v>
      </c>
      <c r="D889" s="68">
        <f t="shared" si="96"/>
        <v>0</v>
      </c>
      <c r="E889" s="143">
        <f t="shared" si="94"/>
        <v>889</v>
      </c>
      <c r="F889" s="68"/>
      <c r="G889" s="68" t="str">
        <f t="shared" si="97"/>
        <v>←先にカタログのタイプを選択</v>
      </c>
      <c r="AB889" s="104"/>
      <c r="AC889" s="104"/>
      <c r="AD889" s="104"/>
    </row>
    <row r="890" spans="1:30">
      <c r="A890" s="106"/>
      <c r="B890" s="68" t="str">
        <f t="shared" si="95"/>
        <v>選択</v>
      </c>
      <c r="C890" s="68">
        <f t="shared" si="96"/>
        <v>0</v>
      </c>
      <c r="D890" s="68">
        <f t="shared" si="96"/>
        <v>0</v>
      </c>
      <c r="E890" s="143">
        <f t="shared" si="94"/>
        <v>890</v>
      </c>
      <c r="F890" s="68"/>
      <c r="G890" s="68" t="str">
        <f t="shared" si="97"/>
        <v>←先にカタログのタイプを選択</v>
      </c>
      <c r="AB890" s="104"/>
      <c r="AC890" s="104"/>
      <c r="AD890" s="104"/>
    </row>
    <row r="891" spans="1:30">
      <c r="A891" s="106"/>
      <c r="B891" s="68" t="str">
        <f t="shared" si="95"/>
        <v>選択</v>
      </c>
      <c r="C891" s="68">
        <f t="shared" si="96"/>
        <v>0</v>
      </c>
      <c r="D891" s="68">
        <f t="shared" si="96"/>
        <v>0</v>
      </c>
      <c r="E891" s="143">
        <f t="shared" si="94"/>
        <v>891</v>
      </c>
      <c r="F891" s="68"/>
      <c r="G891" s="68" t="str">
        <f t="shared" si="97"/>
        <v>←先にカタログのタイプを選択</v>
      </c>
      <c r="AB891" s="104"/>
      <c r="AC891" s="104"/>
      <c r="AD891" s="104"/>
    </row>
    <row r="892" spans="1:30">
      <c r="A892" s="106"/>
      <c r="B892" s="68" t="str">
        <f t="shared" si="95"/>
        <v>選択</v>
      </c>
      <c r="C892" s="68">
        <f t="shared" si="96"/>
        <v>0</v>
      </c>
      <c r="D892" s="68">
        <f t="shared" si="96"/>
        <v>0</v>
      </c>
      <c r="E892" s="143">
        <f t="shared" si="94"/>
        <v>892</v>
      </c>
      <c r="F892" s="68"/>
      <c r="G892" s="68" t="str">
        <f t="shared" si="97"/>
        <v>←先にカタログのタイプを選択</v>
      </c>
      <c r="AB892" s="104"/>
      <c r="AC892" s="104"/>
      <c r="AD892" s="104"/>
    </row>
    <row r="893" spans="1:30">
      <c r="A893" s="106"/>
      <c r="B893" s="68" t="str">
        <f t="shared" si="95"/>
        <v>選択</v>
      </c>
      <c r="C893" s="68">
        <f t="shared" si="96"/>
        <v>0</v>
      </c>
      <c r="D893" s="68">
        <f t="shared" si="96"/>
        <v>0</v>
      </c>
      <c r="E893" s="143">
        <f t="shared" si="94"/>
        <v>893</v>
      </c>
      <c r="F893" s="68"/>
      <c r="G893" s="68" t="str">
        <f t="shared" si="97"/>
        <v>←先にカタログのタイプを選択</v>
      </c>
      <c r="AB893" s="104"/>
      <c r="AC893" s="104"/>
      <c r="AD893" s="104"/>
    </row>
    <row r="894" spans="1:30">
      <c r="A894" s="106"/>
      <c r="B894" s="68" t="str">
        <f t="shared" si="95"/>
        <v>選択</v>
      </c>
      <c r="C894" s="68">
        <f t="shared" si="96"/>
        <v>0</v>
      </c>
      <c r="D894" s="68">
        <f t="shared" si="96"/>
        <v>0</v>
      </c>
      <c r="E894" s="143">
        <f t="shared" si="94"/>
        <v>894</v>
      </c>
      <c r="F894" s="68"/>
      <c r="G894" s="68" t="str">
        <f t="shared" si="97"/>
        <v>←先にカタログのタイプを選択</v>
      </c>
      <c r="AB894" s="104"/>
      <c r="AC894" s="104"/>
      <c r="AD894" s="104"/>
    </row>
    <row r="895" spans="1:30">
      <c r="A895" s="106"/>
      <c r="B895" s="68" t="str">
        <f t="shared" si="95"/>
        <v>選択</v>
      </c>
      <c r="C895" s="68">
        <f t="shared" si="96"/>
        <v>0</v>
      </c>
      <c r="D895" s="68">
        <f t="shared" si="96"/>
        <v>0</v>
      </c>
      <c r="E895" s="143">
        <f t="shared" si="94"/>
        <v>895</v>
      </c>
      <c r="F895" s="68"/>
      <c r="G895" s="68" t="str">
        <f t="shared" si="97"/>
        <v>←先にカタログのタイプを選択</v>
      </c>
      <c r="AB895" s="104"/>
      <c r="AC895" s="104"/>
      <c r="AD895" s="104"/>
    </row>
    <row r="896" spans="1:30">
      <c r="A896" s="106"/>
      <c r="B896" s="68" t="str">
        <f t="shared" si="95"/>
        <v>選択</v>
      </c>
      <c r="C896" s="68">
        <f t="shared" si="96"/>
        <v>0</v>
      </c>
      <c r="D896" s="68">
        <f t="shared" si="96"/>
        <v>0</v>
      </c>
      <c r="E896" s="143">
        <f t="shared" si="94"/>
        <v>896</v>
      </c>
      <c r="F896" s="68"/>
      <c r="G896" s="68" t="str">
        <f t="shared" si="97"/>
        <v>←先にカタログのタイプを選択</v>
      </c>
      <c r="AB896" s="104"/>
      <c r="AC896" s="104"/>
      <c r="AD896" s="104"/>
    </row>
    <row r="897" spans="1:30">
      <c r="A897" s="106"/>
      <c r="B897" s="68" t="str">
        <f t="shared" si="95"/>
        <v>選択</v>
      </c>
      <c r="C897" s="68">
        <f t="shared" si="96"/>
        <v>0</v>
      </c>
      <c r="D897" s="68">
        <f t="shared" si="96"/>
        <v>0</v>
      </c>
      <c r="E897" s="143">
        <f t="shared" si="94"/>
        <v>897</v>
      </c>
      <c r="F897" s="68"/>
      <c r="G897" s="68" t="str">
        <f t="shared" si="97"/>
        <v>←先にカタログのタイプを選択</v>
      </c>
      <c r="AB897" s="104"/>
      <c r="AC897" s="104"/>
      <c r="AD897" s="104"/>
    </row>
    <row r="898" spans="1:30">
      <c r="A898" s="106"/>
      <c r="B898" s="68" t="str">
        <f t="shared" si="95"/>
        <v>選択</v>
      </c>
      <c r="C898" s="68">
        <f t="shared" si="96"/>
        <v>0</v>
      </c>
      <c r="D898" s="68">
        <f t="shared" si="96"/>
        <v>0</v>
      </c>
      <c r="E898" s="143">
        <f t="shared" si="94"/>
        <v>898</v>
      </c>
      <c r="F898" s="68"/>
      <c r="G898" s="68" t="str">
        <f t="shared" si="97"/>
        <v>←先にカタログのタイプを選択</v>
      </c>
      <c r="AB898" s="104"/>
      <c r="AC898" s="104"/>
      <c r="AD898" s="104"/>
    </row>
    <row r="899" spans="1:30">
      <c r="A899" s="106"/>
      <c r="B899" s="68" t="str">
        <f t="shared" si="95"/>
        <v>選択</v>
      </c>
      <c r="C899" s="68">
        <f t="shared" si="96"/>
        <v>0</v>
      </c>
      <c r="D899" s="68">
        <f t="shared" si="96"/>
        <v>0</v>
      </c>
      <c r="E899" s="143">
        <f t="shared" si="94"/>
        <v>899</v>
      </c>
      <c r="F899" s="68"/>
      <c r="G899" s="68" t="str">
        <f t="shared" si="97"/>
        <v>←先にカタログのタイプを選択</v>
      </c>
      <c r="AB899" s="104"/>
      <c r="AC899" s="104"/>
      <c r="AD899" s="104"/>
    </row>
    <row r="900" spans="1:30">
      <c r="A900" s="106"/>
      <c r="B900" s="68" t="str">
        <f t="shared" si="95"/>
        <v>選択</v>
      </c>
      <c r="C900" s="68">
        <f t="shared" si="96"/>
        <v>0</v>
      </c>
      <c r="D900" s="68">
        <f t="shared" si="96"/>
        <v>0</v>
      </c>
      <c r="E900" s="143">
        <f t="shared" si="94"/>
        <v>900</v>
      </c>
      <c r="F900" s="68"/>
      <c r="G900" s="68" t="str">
        <f t="shared" si="97"/>
        <v>←先にカタログのタイプを選択</v>
      </c>
      <c r="AB900" s="104"/>
      <c r="AC900" s="104"/>
      <c r="AD900" s="104"/>
    </row>
    <row r="901" spans="1:30">
      <c r="A901" s="106"/>
      <c r="B901" s="68" t="str">
        <f t="shared" si="95"/>
        <v>選択</v>
      </c>
      <c r="C901" s="68">
        <f t="shared" si="96"/>
        <v>0</v>
      </c>
      <c r="D901" s="68">
        <f t="shared" si="96"/>
        <v>0</v>
      </c>
      <c r="E901" s="143">
        <f t="shared" si="94"/>
        <v>901</v>
      </c>
      <c r="F901" s="68"/>
      <c r="G901" s="68" t="str">
        <f t="shared" si="97"/>
        <v>←先にカタログのタイプを選択</v>
      </c>
      <c r="AB901" s="104"/>
      <c r="AC901" s="104"/>
      <c r="AD901" s="104"/>
    </row>
    <row r="902" spans="1:30">
      <c r="A902" s="106"/>
      <c r="B902" s="68" t="str">
        <f t="shared" si="95"/>
        <v>選択</v>
      </c>
      <c r="C902" s="68">
        <f t="shared" si="96"/>
        <v>0</v>
      </c>
      <c r="D902" s="68">
        <f t="shared" si="96"/>
        <v>0</v>
      </c>
      <c r="E902" s="143">
        <f t="shared" si="94"/>
        <v>902</v>
      </c>
      <c r="F902" s="68"/>
      <c r="G902" s="68" t="str">
        <f t="shared" si="97"/>
        <v>←先にカタログのタイプを選択</v>
      </c>
      <c r="AB902" s="104"/>
      <c r="AC902" s="104"/>
      <c r="AD902" s="104"/>
    </row>
    <row r="903" spans="1:30">
      <c r="A903" s="106"/>
      <c r="B903" s="68" t="str">
        <f t="shared" si="95"/>
        <v>選択</v>
      </c>
      <c r="C903" s="68">
        <f t="shared" si="96"/>
        <v>0</v>
      </c>
      <c r="D903" s="68">
        <f t="shared" si="96"/>
        <v>0</v>
      </c>
      <c r="E903" s="143">
        <f t="shared" si="94"/>
        <v>903</v>
      </c>
      <c r="F903" s="68"/>
      <c r="G903" s="68" t="str">
        <f t="shared" si="97"/>
        <v>←先にカタログのタイプを選択</v>
      </c>
      <c r="AB903" s="104"/>
      <c r="AC903" s="104"/>
      <c r="AD903" s="104"/>
    </row>
    <row r="904" spans="1:30">
      <c r="A904" s="106"/>
      <c r="B904" s="68" t="str">
        <f t="shared" si="95"/>
        <v>選択</v>
      </c>
      <c r="C904" s="68">
        <f t="shared" si="96"/>
        <v>0</v>
      </c>
      <c r="D904" s="68">
        <f t="shared" si="96"/>
        <v>0</v>
      </c>
      <c r="E904" s="143">
        <f t="shared" si="94"/>
        <v>904</v>
      </c>
      <c r="F904" s="68"/>
      <c r="G904" s="68" t="str">
        <f t="shared" si="97"/>
        <v>←先にカタログのタイプを選択</v>
      </c>
      <c r="AB904" s="104"/>
      <c r="AC904" s="104"/>
      <c r="AD904" s="104"/>
    </row>
    <row r="905" spans="1:30">
      <c r="A905" s="106"/>
      <c r="B905" s="68" t="str">
        <f t="shared" si="95"/>
        <v>選択</v>
      </c>
      <c r="C905" s="68">
        <f t="shared" si="96"/>
        <v>0</v>
      </c>
      <c r="D905" s="68">
        <f t="shared" si="96"/>
        <v>0</v>
      </c>
      <c r="E905" s="143">
        <f t="shared" si="94"/>
        <v>905</v>
      </c>
      <c r="F905" s="68"/>
      <c r="G905" s="68" t="str">
        <f t="shared" si="97"/>
        <v>←先にカタログのタイプを選択</v>
      </c>
      <c r="AB905" s="104"/>
      <c r="AC905" s="104"/>
      <c r="AD905" s="104"/>
    </row>
    <row r="906" spans="1:30">
      <c r="A906" s="106"/>
      <c r="B906" s="68" t="str">
        <f t="shared" si="95"/>
        <v>選択</v>
      </c>
      <c r="C906" s="68">
        <f t="shared" si="96"/>
        <v>0</v>
      </c>
      <c r="D906" s="68">
        <f t="shared" si="96"/>
        <v>0</v>
      </c>
      <c r="E906" s="143">
        <f t="shared" si="94"/>
        <v>906</v>
      </c>
      <c r="F906" s="68"/>
      <c r="G906" s="68" t="str">
        <f t="shared" si="97"/>
        <v>←先にカタログのタイプを選択</v>
      </c>
      <c r="AB906" s="104"/>
      <c r="AC906" s="104"/>
      <c r="AD906" s="104"/>
    </row>
    <row r="907" spans="1:30">
      <c r="A907" s="106"/>
      <c r="B907" s="68" t="str">
        <f t="shared" si="95"/>
        <v>選択</v>
      </c>
      <c r="C907" s="68">
        <f t="shared" si="96"/>
        <v>0</v>
      </c>
      <c r="D907" s="68">
        <f t="shared" si="96"/>
        <v>0</v>
      </c>
      <c r="E907" s="143">
        <f t="shared" si="94"/>
        <v>907</v>
      </c>
      <c r="F907" s="68"/>
      <c r="G907" s="68" t="str">
        <f t="shared" si="97"/>
        <v>←先にカタログのタイプを選択</v>
      </c>
      <c r="AB907" s="104"/>
      <c r="AC907" s="104"/>
      <c r="AD907" s="104"/>
    </row>
    <row r="908" spans="1:30">
      <c r="A908" s="106"/>
      <c r="B908" s="68" t="str">
        <f t="shared" si="95"/>
        <v>選択</v>
      </c>
      <c r="C908" s="68">
        <f t="shared" si="96"/>
        <v>0</v>
      </c>
      <c r="D908" s="68">
        <f t="shared" si="96"/>
        <v>0</v>
      </c>
      <c r="E908" s="143">
        <f t="shared" si="94"/>
        <v>908</v>
      </c>
      <c r="F908" s="68"/>
      <c r="G908" s="68" t="str">
        <f t="shared" si="97"/>
        <v>←先にカタログのタイプを選択</v>
      </c>
      <c r="AB908" s="104"/>
      <c r="AC908" s="104"/>
      <c r="AD908" s="104"/>
    </row>
    <row r="909" spans="1:30">
      <c r="A909" s="144"/>
      <c r="B909" s="10"/>
      <c r="C909" s="10"/>
      <c r="D909" s="10"/>
      <c r="E909" s="145">
        <f t="shared" si="94"/>
        <v>909</v>
      </c>
      <c r="F909" s="10"/>
      <c r="G909" s="10"/>
      <c r="AB909" s="104"/>
      <c r="AC909" s="104"/>
      <c r="AD909" s="104"/>
    </row>
    <row r="910" spans="1:30">
      <c r="A910" s="144"/>
      <c r="B910" s="10"/>
      <c r="C910" s="10"/>
      <c r="D910" s="10"/>
      <c r="E910" s="145">
        <f t="shared" si="94"/>
        <v>910</v>
      </c>
      <c r="F910" s="10"/>
      <c r="G910" s="10"/>
      <c r="AB910" s="104"/>
      <c r="AC910" s="104"/>
      <c r="AD910" s="104"/>
    </row>
    <row r="911" spans="1:30">
      <c r="A911" s="106">
        <v>26</v>
      </c>
      <c r="B911" s="68" t="str">
        <f>IF(
$F$911=2,CHOOSE(
$B$126,"選択",D2,G2,J2,M2,P2,S2,V2,Y2,AB2,AE2,AH2,AK2,AN2,AQ2,AT2,AW2,AZ2,BC2,BF2,BI2,BL2,BO2,BR2,BU2,BX2,CA2,CD2),IF(
$F$911=3,CHOOSE(
$B$126,"選択",CM2,CP2,CS2,CV2,CY2,DB2,DE2,DH2,DK2,DN2,DQ2,DT2,DW2,DZ2,EC2,EF2,EI2,EL2,EO2,ER2,EU2,EX2,FA2,FD2,FG2,FJ2,FM2),IF(
$F$911=4,CHOOSE(
$B$126,"選択",FT2,FW2,FZ2,GC2,GF2,GI2,GL2,GO2,GR2,GU2,GX2,HA2,HD2,HG2,HJ2,HM2,HP2,HS2,HV2,HY2,IB2,IE2,IH2,IK2,IN2,IQ2,IT2),IF(
$F$911=5,CHOOSE(
$B$126,"選択",D2002,G2002,J2002,M2002,P2002,S2002,V2002,Y2002,AB2002,AE2002,AH2002,AK2002,AN2002,AQ2002,AT2002,AW2002,AZ2002,BC2002,BF2002,BI2002,BL2002,BO2002,BR2002,BU2002,BX2002,CA2002,CD2002),CHOOSE(
$B$126,"選択",CM2002,CP2002,CS2002,CV2002,CY2002,DB2002,DE2002,DH2002,DK2002,DN2002,DQ2002,DT2002,DW2002,DZ2002,EC2002,EF2002,EI2002,EL2002,EO2002,ER2002,EU2002,EX2002,FA2002,FD2002,FG2002,FJ2002,FM2002)))))</f>
        <v>選択</v>
      </c>
      <c r="C911" s="68">
        <f>IF(
$F$911=2,CHOOSE(
$B$126,0,E2,H2,K2,N2,Q2,T2,W2,Z2,AC2,AF2,AI2,AL2,AO2,AR2,AU2,AX2,BA2,BD2,BG2,BJ2,BM2,BP2,BS2,BV2,BY2,CB2,CE2),IF(
$F$911=3,CHOOSE(
$B$126,0,CN2,CQ2,CT2,CW2,CZ2,DC2,DF2,DI2,DL2,DO2,DR2,DU2,DX2,EA2,ED2,EG2,EJ2,EM2,EP2,ES2,EV2,EY2,FB2,FE2,FH2,FK2,FN2),IF(
$F$911=4,CHOOSE(
$B$126,0,FU2,FX2,GA2,GD2,GG2,GJ2,GM2,GP2,GS2,GV2,GY2,HB2,HE2,HH2,HK2,HN2,HQ2,HT2,HW2,HZ2,IC2,IF2,II2,IL2,IO2,IR2,IU2),IF(
$F$911=5,CHOOSE(
$B$126,0,E2002,H2002,K2002,N2002,Q2002,T2002,W2002,Z2002,AC2002,AF2002,AI2002,AL2002,AO2002,AR2002,AU2002,AX2002,BA2002,BD2002,BG2002,BJ2002,BM2002,BP2002,BS2002,BV2002,BY2002,CB2002,CE2002),CHOOSE(
$B$126,0,CN2002,CQ2002,CT2002,CW2002,CZ2002,DC2002,DF2002,DI2002,DL2002,DO2002,DR2002,DU2002,DX2002,EA2002,ED2002,EG2002,EJ2002,EM2002,EP2002,ES2002,EV2002,EY2002,FB2002,FE2002,FH2002,FK2002,FN2002)))))</f>
        <v>0</v>
      </c>
      <c r="D911" s="68">
        <f>IF(
$F$911=2,CHOOSE(
$B$126,0,F2,I2,L2,O2,R2,U2,X2,AA2,AD2,AG2,AJ2,AM2,AP2,AS2,AV2,AY2,BB2,BE2,BH2,BK2,BN2,BQ2,BT2,BW2,BZ2,CC2,CF2),IF(
$F$911=3,CHOOSE(
$B$126,0,CO2,CR2,CU2,CX2,DA2,DD2,DG2,DJ2,DM2,DP2,DS2,DV2,DY2,EB2,EE2,EH2,EK2,EN2,EQ2,ET2,EW2,EZ2,FC2,FF2,FI2,FL2,FO2),IF(
$F$911=4,CHOOSE(
$B$126,0,FV2,FY2,GB2,GE2,GH2,GK2,GN2,GQ2,GT2,GW2,GZ2,HC2,HF2,HI2,HL2,HO2,HR2,HU2,HX2,IA2,ID2,IG2,IJ2,IM2,IP2,IS2,IV2),IF(
$F$911=5,CHOOSE(
$B$126,0,F2002,I2002,L2002,O2002,R2002,U2002,X2002,AA2002,AD2002,AG2002,AJ2002,AM2002,AP2002,AS2002,AV2002,AY2002,BB2002,BE2002,BH2002,BK2002,BN2002,BQ2002,BT2002,BW2002,BZ2002,CC2002,CF2002),CHOOSE(
$B$126,0,CO2002,CR2002,CU2002,CX2002,DA2002,DD2002,DG2002,DJ2002,DM2002,DP2002,DS2002,DV2002,DY2002,EB2002,EE2002,EH2002,EK2002,EN2002,EQ2002,ET2002,EW2002,EZ2002,FC2002,FF2002,FI2002,FL2002,FO2002)))))</f>
        <v>0</v>
      </c>
      <c r="E911" s="143">
        <f t="shared" si="94"/>
        <v>911</v>
      </c>
      <c r="F911" s="68">
        <v>1</v>
      </c>
      <c r="G911" s="68" t="str">
        <f>CHOOSE($F$911,"←先にカタログのタイプを選択",C2,CL2,FS2,C2002,CL2002)</f>
        <v>←先にカタログのタイプを選択</v>
      </c>
      <c r="AB911" s="104"/>
      <c r="AC911" s="104"/>
      <c r="AD911" s="104"/>
    </row>
    <row r="912" spans="1:30">
      <c r="A912" s="106"/>
      <c r="B912" s="68" t="str">
        <f t="shared" ref="B912:B938" si="98">IF(
$F$911=2,CHOOSE(
$B$126,"選択",D3,G3,J3,M3,P3,S3,V3,Y3,AB3,AE3,AH3,AK3,AN3,AQ3,AT3,AW3,AZ3,BC3,BF3,BI3,BL3,BO3,BR3,BU3,BX3,CA3,CD3),IF(
$F$911=3,CHOOSE(
$B$126,"選択",CM3,CP3,CS3,CV3,CY3,DB3,DE3,DH3,DK3,DN3,DQ3,DT3,DW3,DZ3,EC3,EF3,EI3,EL3,EO3,ER3,EU3,EX3,FA3,FD3,FG3,FJ3,FM3),IF(
$F$911=4,CHOOSE(
$B$126,"選択",FT3,FW3,FZ3,GC3,GF3,GI3,GL3,GO3,GR3,GU3,GX3,HA3,HD3,HG3,HJ3,HM3,HP3,HS3,HV3,HY3,IB3,IE3,IH3,IK3,IN3,IQ3,IT3),IF(
$F$911=5,CHOOSE(
$B$126,"選択",D2003,G2003,J2003,M2003,P2003,S2003,V2003,Y2003,AB2003,AE2003,AH2003,AK2003,AN2003,AQ2003,AT2003,AW2003,AZ2003,BC2003,BF2003,BI2003,BL2003,BO2003,BR2003,BU2003,BX2003,CA2003,CD2003),CHOOSE(
$B$126,"選択",CM2003,CP2003,CS2003,CV2003,CY2003,DB2003,DE2003,DH2003,DK2003,DN2003,DQ2003,DT2003,DW2003,DZ2003,EC2003,EF2003,EI2003,EL2003,EO2003,ER2003,EU2003,EX2003,FA2003,FD2003,FG2003,FJ2003,FM2003)))))</f>
        <v>選択</v>
      </c>
      <c r="C912" s="68">
        <f t="shared" ref="C912:D938" si="99">IF(
$F$911=2,CHOOSE(
$B$126,0,E3,H3,K3,N3,Q3,T3,W3,Z3,AC3,AF3,AI3,AL3,AO3,AR3,AU3,AX3,BA3,BD3,BG3,BJ3,BM3,BP3,BS3,BV3,BY3,CB3,CE3),IF(
$F$911=3,CHOOSE(
$B$126,0,CN3,CQ3,CT3,CW3,CZ3,DC3,DF3,DI3,DL3,DO3,DR3,DU3,DX3,EA3,ED3,EG3,EJ3,EM3,EP3,ES3,EV3,EY3,FB3,FE3,FH3,FK3,FN3),IF(
$F$911=4,CHOOSE(
$B$126,0,FU3,FX3,GA3,GD3,GG3,GJ3,GM3,GP3,GS3,GV3,GY3,HB3,HE3,HH3,HK3,HN3,HQ3,HT3,HW3,HZ3,IC3,IF3,II3,IL3,IO3,IR3,IU3),IF(
$F$911=5,CHOOSE(
$B$126,0,E2003,H2003,K2003,N2003,Q2003,T2003,W2003,Z2003,AC2003,AF2003,AI2003,AL2003,AO2003,AR2003,AU2003,AX2003,BA2003,BD2003,BG2003,BJ2003,BM2003,BP2003,BS2003,BV2003,BY2003,CB2003,CE2003),CHOOSE(
$B$126,0,CN2003,CQ2003,CT2003,CW2003,CZ2003,DC2003,DF2003,DI2003,DL2003,DO2003,DR2003,DU2003,DX2003,EA2003,ED2003,EG2003,EJ2003,EM2003,EP2003,ES2003,EV2003,EY2003,FB2003,FE2003,FH2003,FK2003,FN2003)))))</f>
        <v>0</v>
      </c>
      <c r="D912" s="68">
        <f t="shared" si="99"/>
        <v>0</v>
      </c>
      <c r="E912" s="143">
        <f t="shared" si="94"/>
        <v>912</v>
      </c>
      <c r="F912" s="68"/>
      <c r="G912" s="68" t="str">
        <f t="shared" ref="G912:G938" si="100">CHOOSE($F$911,"←先にカタログのタイプを選択",C3,CL3,FS3,C2003,CL2003)</f>
        <v>←先にカタログのタイプを選択</v>
      </c>
      <c r="AB912" s="104"/>
      <c r="AC912" s="104"/>
      <c r="AD912" s="104"/>
    </row>
    <row r="913" spans="1:30">
      <c r="A913" s="106"/>
      <c r="B913" s="68" t="str">
        <f t="shared" si="98"/>
        <v>選択</v>
      </c>
      <c r="C913" s="68">
        <f t="shared" si="99"/>
        <v>0</v>
      </c>
      <c r="D913" s="68">
        <f t="shared" si="99"/>
        <v>0</v>
      </c>
      <c r="E913" s="143">
        <f t="shared" si="94"/>
        <v>913</v>
      </c>
      <c r="F913" s="68"/>
      <c r="G913" s="68" t="str">
        <f t="shared" si="100"/>
        <v>←先にカタログのタイプを選択</v>
      </c>
      <c r="AB913" s="104"/>
      <c r="AC913" s="104"/>
      <c r="AD913" s="104"/>
    </row>
    <row r="914" spans="1:30">
      <c r="A914" s="106"/>
      <c r="B914" s="68" t="str">
        <f t="shared" si="98"/>
        <v>選択</v>
      </c>
      <c r="C914" s="68">
        <f t="shared" si="99"/>
        <v>0</v>
      </c>
      <c r="D914" s="68">
        <f t="shared" si="99"/>
        <v>0</v>
      </c>
      <c r="E914" s="143">
        <f t="shared" si="94"/>
        <v>914</v>
      </c>
      <c r="F914" s="68"/>
      <c r="G914" s="68" t="str">
        <f t="shared" si="100"/>
        <v>←先にカタログのタイプを選択</v>
      </c>
      <c r="AB914" s="104"/>
      <c r="AC914" s="104"/>
      <c r="AD914" s="104"/>
    </row>
    <row r="915" spans="1:30">
      <c r="A915" s="106"/>
      <c r="B915" s="68" t="str">
        <f t="shared" si="98"/>
        <v>選択</v>
      </c>
      <c r="C915" s="68">
        <f t="shared" si="99"/>
        <v>0</v>
      </c>
      <c r="D915" s="68">
        <f t="shared" si="99"/>
        <v>0</v>
      </c>
      <c r="E915" s="143">
        <f t="shared" si="94"/>
        <v>915</v>
      </c>
      <c r="F915" s="68"/>
      <c r="G915" s="68" t="str">
        <f t="shared" si="100"/>
        <v>←先にカタログのタイプを選択</v>
      </c>
      <c r="AB915" s="104"/>
      <c r="AC915" s="104"/>
      <c r="AD915" s="104"/>
    </row>
    <row r="916" spans="1:30">
      <c r="A916" s="106"/>
      <c r="B916" s="68" t="str">
        <f t="shared" si="98"/>
        <v>選択</v>
      </c>
      <c r="C916" s="68">
        <f t="shared" si="99"/>
        <v>0</v>
      </c>
      <c r="D916" s="68">
        <f t="shared" si="99"/>
        <v>0</v>
      </c>
      <c r="E916" s="143">
        <f t="shared" si="94"/>
        <v>916</v>
      </c>
      <c r="F916" s="68"/>
      <c r="G916" s="68" t="str">
        <f t="shared" si="100"/>
        <v>←先にカタログのタイプを選択</v>
      </c>
      <c r="AB916" s="104"/>
      <c r="AC916" s="104"/>
      <c r="AD916" s="104"/>
    </row>
    <row r="917" spans="1:30">
      <c r="A917" s="106"/>
      <c r="B917" s="68" t="str">
        <f t="shared" si="98"/>
        <v>選択</v>
      </c>
      <c r="C917" s="68">
        <f t="shared" si="99"/>
        <v>0</v>
      </c>
      <c r="D917" s="68">
        <f t="shared" si="99"/>
        <v>0</v>
      </c>
      <c r="E917" s="143">
        <f t="shared" si="94"/>
        <v>917</v>
      </c>
      <c r="F917" s="68"/>
      <c r="G917" s="68" t="str">
        <f t="shared" si="100"/>
        <v>←先にカタログのタイプを選択</v>
      </c>
      <c r="AB917" s="104"/>
      <c r="AC917" s="104"/>
      <c r="AD917" s="104"/>
    </row>
    <row r="918" spans="1:30">
      <c r="A918" s="106"/>
      <c r="B918" s="68" t="str">
        <f t="shared" si="98"/>
        <v>選択</v>
      </c>
      <c r="C918" s="68">
        <f t="shared" si="99"/>
        <v>0</v>
      </c>
      <c r="D918" s="68">
        <f t="shared" si="99"/>
        <v>0</v>
      </c>
      <c r="E918" s="143">
        <f t="shared" si="94"/>
        <v>918</v>
      </c>
      <c r="F918" s="68"/>
      <c r="G918" s="68" t="str">
        <f t="shared" si="100"/>
        <v>←先にカタログのタイプを選択</v>
      </c>
      <c r="AB918" s="104"/>
      <c r="AC918" s="104"/>
      <c r="AD918" s="104"/>
    </row>
    <row r="919" spans="1:30">
      <c r="A919" s="106"/>
      <c r="B919" s="68" t="str">
        <f t="shared" si="98"/>
        <v>選択</v>
      </c>
      <c r="C919" s="68">
        <f t="shared" si="99"/>
        <v>0</v>
      </c>
      <c r="D919" s="68">
        <f t="shared" si="99"/>
        <v>0</v>
      </c>
      <c r="E919" s="143">
        <f t="shared" si="94"/>
        <v>919</v>
      </c>
      <c r="F919" s="68"/>
      <c r="G919" s="68" t="str">
        <f t="shared" si="100"/>
        <v>←先にカタログのタイプを選択</v>
      </c>
      <c r="AB919" s="104"/>
      <c r="AC919" s="104"/>
      <c r="AD919" s="104"/>
    </row>
    <row r="920" spans="1:30">
      <c r="A920" s="106"/>
      <c r="B920" s="68" t="str">
        <f t="shared" si="98"/>
        <v>選択</v>
      </c>
      <c r="C920" s="68">
        <f t="shared" si="99"/>
        <v>0</v>
      </c>
      <c r="D920" s="68">
        <f t="shared" si="99"/>
        <v>0</v>
      </c>
      <c r="E920" s="143">
        <f t="shared" si="94"/>
        <v>920</v>
      </c>
      <c r="F920" s="68"/>
      <c r="G920" s="68" t="str">
        <f t="shared" si="100"/>
        <v>←先にカタログのタイプを選択</v>
      </c>
      <c r="AB920" s="104"/>
      <c r="AC920" s="104"/>
      <c r="AD920" s="104"/>
    </row>
    <row r="921" spans="1:30">
      <c r="A921" s="106"/>
      <c r="B921" s="68" t="str">
        <f t="shared" si="98"/>
        <v>選択</v>
      </c>
      <c r="C921" s="68">
        <f t="shared" si="99"/>
        <v>0</v>
      </c>
      <c r="D921" s="68">
        <f t="shared" si="99"/>
        <v>0</v>
      </c>
      <c r="E921" s="143">
        <f t="shared" si="94"/>
        <v>921</v>
      </c>
      <c r="F921" s="68"/>
      <c r="G921" s="68" t="str">
        <f t="shared" si="100"/>
        <v>←先にカタログのタイプを選択</v>
      </c>
      <c r="AB921" s="104"/>
      <c r="AC921" s="104"/>
      <c r="AD921" s="104"/>
    </row>
    <row r="922" spans="1:30">
      <c r="A922" s="106"/>
      <c r="B922" s="68" t="str">
        <f t="shared" si="98"/>
        <v>選択</v>
      </c>
      <c r="C922" s="68">
        <f t="shared" si="99"/>
        <v>0</v>
      </c>
      <c r="D922" s="68">
        <f t="shared" si="99"/>
        <v>0</v>
      </c>
      <c r="E922" s="143">
        <f t="shared" si="94"/>
        <v>922</v>
      </c>
      <c r="F922" s="68"/>
      <c r="G922" s="68" t="str">
        <f t="shared" si="100"/>
        <v>←先にカタログのタイプを選択</v>
      </c>
      <c r="AB922" s="104"/>
      <c r="AC922" s="104"/>
      <c r="AD922" s="104"/>
    </row>
    <row r="923" spans="1:30">
      <c r="A923" s="106"/>
      <c r="B923" s="68" t="str">
        <f t="shared" si="98"/>
        <v>選択</v>
      </c>
      <c r="C923" s="68">
        <f t="shared" si="99"/>
        <v>0</v>
      </c>
      <c r="D923" s="68">
        <f t="shared" si="99"/>
        <v>0</v>
      </c>
      <c r="E923" s="143">
        <f t="shared" si="94"/>
        <v>923</v>
      </c>
      <c r="F923" s="68"/>
      <c r="G923" s="68" t="str">
        <f t="shared" si="100"/>
        <v>←先にカタログのタイプを選択</v>
      </c>
      <c r="AB923" s="104"/>
      <c r="AC923" s="104"/>
      <c r="AD923" s="104"/>
    </row>
    <row r="924" spans="1:30">
      <c r="A924" s="106"/>
      <c r="B924" s="68" t="str">
        <f t="shared" si="98"/>
        <v>選択</v>
      </c>
      <c r="C924" s="68">
        <f t="shared" si="99"/>
        <v>0</v>
      </c>
      <c r="D924" s="68">
        <f t="shared" si="99"/>
        <v>0</v>
      </c>
      <c r="E924" s="143">
        <f t="shared" si="94"/>
        <v>924</v>
      </c>
      <c r="F924" s="68"/>
      <c r="G924" s="68" t="str">
        <f t="shared" si="100"/>
        <v>←先にカタログのタイプを選択</v>
      </c>
      <c r="AB924" s="104"/>
      <c r="AC924" s="104"/>
      <c r="AD924" s="104"/>
    </row>
    <row r="925" spans="1:30">
      <c r="A925" s="106"/>
      <c r="B925" s="68" t="str">
        <f t="shared" si="98"/>
        <v>選択</v>
      </c>
      <c r="C925" s="68">
        <f t="shared" si="99"/>
        <v>0</v>
      </c>
      <c r="D925" s="68">
        <f t="shared" si="99"/>
        <v>0</v>
      </c>
      <c r="E925" s="143">
        <f t="shared" si="94"/>
        <v>925</v>
      </c>
      <c r="F925" s="68"/>
      <c r="G925" s="68" t="str">
        <f t="shared" si="100"/>
        <v>←先にカタログのタイプを選択</v>
      </c>
      <c r="AB925" s="104"/>
      <c r="AC925" s="104"/>
      <c r="AD925" s="104"/>
    </row>
    <row r="926" spans="1:30">
      <c r="A926" s="106"/>
      <c r="B926" s="68" t="str">
        <f t="shared" si="98"/>
        <v>選択</v>
      </c>
      <c r="C926" s="68">
        <f t="shared" si="99"/>
        <v>0</v>
      </c>
      <c r="D926" s="68">
        <f t="shared" si="99"/>
        <v>0</v>
      </c>
      <c r="E926" s="143">
        <f t="shared" si="94"/>
        <v>926</v>
      </c>
      <c r="F926" s="68"/>
      <c r="G926" s="68" t="str">
        <f t="shared" si="100"/>
        <v>←先にカタログのタイプを選択</v>
      </c>
      <c r="AB926" s="104"/>
      <c r="AC926" s="104"/>
      <c r="AD926" s="104"/>
    </row>
    <row r="927" spans="1:30">
      <c r="A927" s="106"/>
      <c r="B927" s="68" t="str">
        <f t="shared" si="98"/>
        <v>選択</v>
      </c>
      <c r="C927" s="68">
        <f t="shared" si="99"/>
        <v>0</v>
      </c>
      <c r="D927" s="68">
        <f t="shared" si="99"/>
        <v>0</v>
      </c>
      <c r="E927" s="143">
        <f t="shared" si="94"/>
        <v>927</v>
      </c>
      <c r="F927" s="68"/>
      <c r="G927" s="68" t="str">
        <f t="shared" si="100"/>
        <v>←先にカタログのタイプを選択</v>
      </c>
      <c r="AB927" s="104"/>
      <c r="AC927" s="104"/>
      <c r="AD927" s="104"/>
    </row>
    <row r="928" spans="1:30">
      <c r="A928" s="106"/>
      <c r="B928" s="68" t="str">
        <f t="shared" si="98"/>
        <v>選択</v>
      </c>
      <c r="C928" s="68">
        <f t="shared" si="99"/>
        <v>0</v>
      </c>
      <c r="D928" s="68">
        <f t="shared" si="99"/>
        <v>0</v>
      </c>
      <c r="E928" s="143">
        <f t="shared" si="94"/>
        <v>928</v>
      </c>
      <c r="F928" s="68"/>
      <c r="G928" s="68" t="str">
        <f t="shared" si="100"/>
        <v>←先にカタログのタイプを選択</v>
      </c>
      <c r="AB928" s="104"/>
      <c r="AC928" s="104"/>
      <c r="AD928" s="104"/>
    </row>
    <row r="929" spans="1:30">
      <c r="A929" s="106"/>
      <c r="B929" s="68" t="str">
        <f t="shared" si="98"/>
        <v>選択</v>
      </c>
      <c r="C929" s="68">
        <f t="shared" si="99"/>
        <v>0</v>
      </c>
      <c r="D929" s="68">
        <f t="shared" si="99"/>
        <v>0</v>
      </c>
      <c r="E929" s="143">
        <f t="shared" si="94"/>
        <v>929</v>
      </c>
      <c r="F929" s="68"/>
      <c r="G929" s="68" t="str">
        <f t="shared" si="100"/>
        <v>←先にカタログのタイプを選択</v>
      </c>
      <c r="AB929" s="104"/>
      <c r="AC929" s="104"/>
      <c r="AD929" s="104"/>
    </row>
    <row r="930" spans="1:30">
      <c r="A930" s="106"/>
      <c r="B930" s="68" t="str">
        <f t="shared" si="98"/>
        <v>選択</v>
      </c>
      <c r="C930" s="68">
        <f t="shared" si="99"/>
        <v>0</v>
      </c>
      <c r="D930" s="68">
        <f t="shared" si="99"/>
        <v>0</v>
      </c>
      <c r="E930" s="143">
        <f t="shared" si="94"/>
        <v>930</v>
      </c>
      <c r="F930" s="68"/>
      <c r="G930" s="68" t="str">
        <f t="shared" si="100"/>
        <v>←先にカタログのタイプを選択</v>
      </c>
      <c r="AB930" s="104"/>
      <c r="AC930" s="104"/>
      <c r="AD930" s="104"/>
    </row>
    <row r="931" spans="1:30">
      <c r="A931" s="106"/>
      <c r="B931" s="68" t="str">
        <f t="shared" si="98"/>
        <v>選択</v>
      </c>
      <c r="C931" s="68">
        <f t="shared" si="99"/>
        <v>0</v>
      </c>
      <c r="D931" s="68">
        <f t="shared" si="99"/>
        <v>0</v>
      </c>
      <c r="E931" s="143">
        <f t="shared" ref="E931:E994" si="101">E930+1</f>
        <v>931</v>
      </c>
      <c r="F931" s="68"/>
      <c r="G931" s="68" t="str">
        <f t="shared" si="100"/>
        <v>←先にカタログのタイプを選択</v>
      </c>
      <c r="AB931" s="104"/>
      <c r="AC931" s="104"/>
      <c r="AD931" s="104"/>
    </row>
    <row r="932" spans="1:30">
      <c r="A932" s="106"/>
      <c r="B932" s="68" t="str">
        <f t="shared" si="98"/>
        <v>選択</v>
      </c>
      <c r="C932" s="68">
        <f t="shared" si="99"/>
        <v>0</v>
      </c>
      <c r="D932" s="68">
        <f t="shared" si="99"/>
        <v>0</v>
      </c>
      <c r="E932" s="143">
        <f t="shared" si="101"/>
        <v>932</v>
      </c>
      <c r="F932" s="68"/>
      <c r="G932" s="68" t="str">
        <f t="shared" si="100"/>
        <v>←先にカタログのタイプを選択</v>
      </c>
      <c r="AB932" s="104"/>
      <c r="AC932" s="104"/>
      <c r="AD932" s="104"/>
    </row>
    <row r="933" spans="1:30">
      <c r="A933" s="106"/>
      <c r="B933" s="68" t="str">
        <f t="shared" si="98"/>
        <v>選択</v>
      </c>
      <c r="C933" s="68">
        <f t="shared" si="99"/>
        <v>0</v>
      </c>
      <c r="D933" s="68">
        <f t="shared" si="99"/>
        <v>0</v>
      </c>
      <c r="E933" s="143">
        <f t="shared" si="101"/>
        <v>933</v>
      </c>
      <c r="F933" s="68"/>
      <c r="G933" s="68" t="str">
        <f t="shared" si="100"/>
        <v>←先にカタログのタイプを選択</v>
      </c>
      <c r="AB933" s="104"/>
      <c r="AC933" s="104"/>
      <c r="AD933" s="104"/>
    </row>
    <row r="934" spans="1:30">
      <c r="A934" s="106"/>
      <c r="B934" s="68" t="str">
        <f t="shared" si="98"/>
        <v>選択</v>
      </c>
      <c r="C934" s="68">
        <f t="shared" si="99"/>
        <v>0</v>
      </c>
      <c r="D934" s="68">
        <f t="shared" si="99"/>
        <v>0</v>
      </c>
      <c r="E934" s="143">
        <f t="shared" si="101"/>
        <v>934</v>
      </c>
      <c r="F934" s="68"/>
      <c r="G934" s="68" t="str">
        <f t="shared" si="100"/>
        <v>←先にカタログのタイプを選択</v>
      </c>
      <c r="AB934" s="104"/>
      <c r="AC934" s="104"/>
      <c r="AD934" s="104"/>
    </row>
    <row r="935" spans="1:30">
      <c r="A935" s="106"/>
      <c r="B935" s="68" t="str">
        <f t="shared" si="98"/>
        <v>選択</v>
      </c>
      <c r="C935" s="68">
        <f t="shared" si="99"/>
        <v>0</v>
      </c>
      <c r="D935" s="68">
        <f t="shared" si="99"/>
        <v>0</v>
      </c>
      <c r="E935" s="143">
        <f t="shared" si="101"/>
        <v>935</v>
      </c>
      <c r="F935" s="68"/>
      <c r="G935" s="68" t="str">
        <f t="shared" si="100"/>
        <v>←先にカタログのタイプを選択</v>
      </c>
      <c r="AB935" s="104"/>
      <c r="AC935" s="104"/>
      <c r="AD935" s="104"/>
    </row>
    <row r="936" spans="1:30">
      <c r="A936" s="106"/>
      <c r="B936" s="68" t="str">
        <f t="shared" si="98"/>
        <v>選択</v>
      </c>
      <c r="C936" s="68">
        <f t="shared" si="99"/>
        <v>0</v>
      </c>
      <c r="D936" s="68">
        <f t="shared" si="99"/>
        <v>0</v>
      </c>
      <c r="E936" s="143">
        <f t="shared" si="101"/>
        <v>936</v>
      </c>
      <c r="F936" s="68"/>
      <c r="G936" s="68" t="str">
        <f t="shared" si="100"/>
        <v>←先にカタログのタイプを選択</v>
      </c>
      <c r="AB936" s="104"/>
      <c r="AC936" s="104"/>
      <c r="AD936" s="104"/>
    </row>
    <row r="937" spans="1:30">
      <c r="A937" s="106"/>
      <c r="B937" s="68" t="str">
        <f t="shared" si="98"/>
        <v>選択</v>
      </c>
      <c r="C937" s="68">
        <f t="shared" si="99"/>
        <v>0</v>
      </c>
      <c r="D937" s="68">
        <f t="shared" si="99"/>
        <v>0</v>
      </c>
      <c r="E937" s="143">
        <f t="shared" si="101"/>
        <v>937</v>
      </c>
      <c r="F937" s="68"/>
      <c r="G937" s="68" t="str">
        <f t="shared" si="100"/>
        <v>←先にカタログのタイプを選択</v>
      </c>
      <c r="AB937" s="104"/>
      <c r="AC937" s="104"/>
      <c r="AD937" s="104"/>
    </row>
    <row r="938" spans="1:30">
      <c r="A938" s="106"/>
      <c r="B938" s="68" t="str">
        <f t="shared" si="98"/>
        <v>選択</v>
      </c>
      <c r="C938" s="68">
        <f t="shared" si="99"/>
        <v>0</v>
      </c>
      <c r="D938" s="68">
        <f t="shared" si="99"/>
        <v>0</v>
      </c>
      <c r="E938" s="143">
        <f t="shared" si="101"/>
        <v>938</v>
      </c>
      <c r="F938" s="68"/>
      <c r="G938" s="68" t="str">
        <f t="shared" si="100"/>
        <v>←先にカタログのタイプを選択</v>
      </c>
      <c r="AB938" s="104"/>
      <c r="AC938" s="104"/>
      <c r="AD938" s="104"/>
    </row>
    <row r="939" spans="1:30">
      <c r="A939" s="144"/>
      <c r="B939" s="10"/>
      <c r="C939" s="10"/>
      <c r="D939" s="10"/>
      <c r="E939" s="145">
        <f t="shared" si="101"/>
        <v>939</v>
      </c>
      <c r="F939" s="10"/>
      <c r="G939" s="10"/>
      <c r="AB939" s="104"/>
      <c r="AC939" s="104"/>
      <c r="AD939" s="104"/>
    </row>
    <row r="940" spans="1:30">
      <c r="A940" s="144"/>
      <c r="B940" s="10"/>
      <c r="C940" s="10"/>
      <c r="D940" s="10"/>
      <c r="E940" s="145">
        <f t="shared" si="101"/>
        <v>940</v>
      </c>
      <c r="F940" s="10"/>
      <c r="G940" s="10"/>
      <c r="AB940" s="104"/>
      <c r="AC940" s="104"/>
      <c r="AD940" s="104"/>
    </row>
    <row r="941" spans="1:30">
      <c r="A941" s="106">
        <v>27</v>
      </c>
      <c r="B941" s="68" t="str">
        <f>IF(
$F$941=2,CHOOSE(
$B$127,"選択",D2,G2,J2,M2,P2,S2,V2,Y2,AB2,AE2,AH2,AK2,AN2,AQ2,AT2,AW2,AZ2,BC2,BF2,BI2,BL2,BO2,BR2,BU2,BX2,CA2,CD2),IF(
$F$941=3,CHOOSE(
$B$127,"選択",CM2,CP2,CS2,CV2,CY2,DB2,DE2,DH2,DK2,DN2,DQ2,DT2,DW2,DZ2,EC2,EF2,EI2,EL2,EO2,ER2,EU2,EX2,FA2,FD2,FG2,FJ2,FM2),IF(
$F$941=4,CHOOSE(
$B$127,"選択",FT2,FW2,FZ2,GC2,GF2,GI2,GL2,GO2,GR2,GU2,GX2,HA2,HD2,HG2,HJ2,HM2,HP2,HS2,HV2,HY2,IB2,IE2,IH2,IK2,IN2,IQ2,IT2),IF(
$F$941=5,CHOOSE(
$B$127,"選択",D2002,G2002,J2002,M2002,P2002,S2002,V2002,Y2002,AB2002,AE2002,AH2002,AK2002,AN2002,AQ2002,AT2002,AW2002,AZ2002,BC2002,BF2002,BI2002,BL2002,BO2002,BR2002,BU2002,BX2002,CA2002,CD2002),CHOOSE(
$B$127,"選択",CM2002,CP2002,CS2002,CV2002,CY2002,DB2002,DE2002,DH2002,DK2002,DN2002,DQ2002,DT2002,DW2002,DZ2002,EC2002,EF2002,EI2002,EL2002,EO2002,ER2002,EU2002,EX2002,FA2002,FD2002,FG2002,FJ2002,FM2002)))))</f>
        <v>選択</v>
      </c>
      <c r="C941" s="68">
        <f>IF(
$F$941=2,CHOOSE(
$B$127,0,E2,H2,K2,N2,Q2,T2,W2,Z2,AC2,AF2,AI2,AL2,AO2,AR2,AU2,AX2,BA2,BD2,BG2,BJ2,BM2,BP2,BS2,BV2,BY2,CB2,CE2),IF(
$F$941=3,CHOOSE(
$B$127,0,CN2,CQ2,CT2,CW2,CZ2,DC2,DF2,DI2,DL2,DO2,DR2,DU2,DX2,EA2,ED2,EG2,EJ2,EM2,EP2,ES2,EV2,EY2,FB2,FE2,FH2,FK2,FN2),IF(
$F$941=4,CHOOSE(
$B$127,0,FU2,FX2,GA2,GD2,GG2,GJ2,GM2,GP2,GS2,GV2,GY2,HB2,HE2,HH2,HK2,HN2,HQ2,HT2,HW2,HZ2,IC2,IF2,II2,IL2,IO2,IR2,IU2),IF(
$F$941=5,CHOOSE(
$B$127,0,E2002,H2002,K2002,N2002,Q2002,T2002,W2002,Z2002,AC2002,AF2002,AI2002,AL2002,AO2002,AR2002,AU2002,AX2002,BA2002,BD2002,BG2002,BJ2002,BM2002,BP2002,BS2002,BV2002,BY2002,CB2002,CE2002),CHOOSE(
$B$127,0,CN2002,CQ2002,CT2002,CW2002,CZ2002,DC2002,DF2002,DI2002,DL2002,DO2002,DR2002,DU2002,DX2002,EA2002,ED2002,EG2002,EJ2002,EM2002,EP2002,ES2002,EV2002,EY2002,FB2002,FE2002,FH2002,FK2002,FN2002)))))</f>
        <v>0</v>
      </c>
      <c r="D941" s="68">
        <f>IF(
$F$941=2,CHOOSE(
$B$127,0,F2,I2,L2,O2,R2,U2,X2,AA2,AD2,AG2,AJ2,AM2,AP2,AS2,AV2,AY2,BB2,BE2,BH2,BK2,BN2,BQ2,BT2,BW2,BZ2,CC2,CF2),IF(
$F$941=3,CHOOSE(
$B$127,0,CO2,CR2,CU2,CX2,DA2,DD2,DG2,DJ2,DM2,DP2,DS2,DV2,DY2,EB2,EE2,EH2,EK2,EN2,EQ2,ET2,EW2,EZ2,FC2,FF2,FI2,FL2,FO2),IF(
$F$941=4,CHOOSE(
$B$127,0,FV2,FY2,GB2,GE2,GH2,GK2,GN2,GQ2,GT2,GW2,GZ2,HC2,HF2,HI2,HL2,HO2,HR2,HU2,HX2,IA2,ID2,IG2,IJ2,IM2,IP2,IS2,IV2),IF(
$F$941=5,CHOOSE(
$B$127,0,F2002,I2002,L2002,O2002,R2002,U2002,X2002,AA2002,AD2002,AG2002,AJ2002,AM2002,AP2002,AS2002,AV2002,AY2002,BB2002,BE2002,BH2002,BK2002,BN2002,BQ2002,BT2002,BW2002,BZ2002,CC2002,CF2002),CHOOSE(
$B$127,0,CO2002,CR2002,CU2002,CX2002,DA2002,DD2002,DG2002,DJ2002,DM2002,DP2002,DS2002,DV2002,DY2002,EB2002,EE2002,EH2002,EK2002,EN2002,EQ2002,ET2002,EW2002,EZ2002,FC2002,FF2002,FI2002,FL2002,FO2002)))))</f>
        <v>0</v>
      </c>
      <c r="E941" s="143">
        <f t="shared" si="101"/>
        <v>941</v>
      </c>
      <c r="F941" s="68">
        <v>1</v>
      </c>
      <c r="G941" s="68" t="str">
        <f>CHOOSE($F$941,"←先にカタログのタイプを選択",C2,CL2,FS2,C2002,CL2002)</f>
        <v>←先にカタログのタイプを選択</v>
      </c>
      <c r="AB941" s="104"/>
      <c r="AC941" s="104"/>
      <c r="AD941" s="104"/>
    </row>
    <row r="942" spans="1:30">
      <c r="A942" s="106"/>
      <c r="B942" s="68" t="str">
        <f t="shared" ref="B942:B968" si="102">IF(
$F$941=2,CHOOSE(
$B$127,"選択",D3,G3,J3,M3,P3,S3,V3,Y3,AB3,AE3,AH3,AK3,AN3,AQ3,AT3,AW3,AZ3,BC3,BF3,BI3,BL3,BO3,BR3,BU3,BX3,CA3,CD3),IF(
$F$941=3,CHOOSE(
$B$127,"選択",CM3,CP3,CS3,CV3,CY3,DB3,DE3,DH3,DK3,DN3,DQ3,DT3,DW3,DZ3,EC3,EF3,EI3,EL3,EO3,ER3,EU3,EX3,FA3,FD3,FG3,FJ3,FM3),IF(
$F$941=4,CHOOSE(
$B$127,"選択",FT3,FW3,FZ3,GC3,GF3,GI3,GL3,GO3,GR3,GU3,GX3,HA3,HD3,HG3,HJ3,HM3,HP3,HS3,HV3,HY3,IB3,IE3,IH3,IK3,IN3,IQ3,IT3),IF(
$F$941=5,CHOOSE(
$B$127,"選択",D2003,G2003,J2003,M2003,P2003,S2003,V2003,Y2003,AB2003,AE2003,AH2003,AK2003,AN2003,AQ2003,AT2003,AW2003,AZ2003,BC2003,BF2003,BI2003,BL2003,BO2003,BR2003,BU2003,BX2003,CA2003,CD2003),CHOOSE(
$B$127,"選択",CM2003,CP2003,CS2003,CV2003,CY2003,DB2003,DE2003,DH2003,DK2003,DN2003,DQ2003,DT2003,DW2003,DZ2003,EC2003,EF2003,EI2003,EL2003,EO2003,ER2003,EU2003,EX2003,FA2003,FD2003,FG2003,FJ2003,FM2003)))))</f>
        <v>選択</v>
      </c>
      <c r="C942" s="68">
        <f t="shared" ref="C942:D968" si="103">IF(
$F$941=2,CHOOSE(
$B$127,0,E3,H3,K3,N3,Q3,T3,W3,Z3,AC3,AF3,AI3,AL3,AO3,AR3,AU3,AX3,BA3,BD3,BG3,BJ3,BM3,BP3,BS3,BV3,BY3,CB3,CE3),IF(
$F$941=3,CHOOSE(
$B$127,0,CN3,CQ3,CT3,CW3,CZ3,DC3,DF3,DI3,DL3,DO3,DR3,DU3,DX3,EA3,ED3,EG3,EJ3,EM3,EP3,ES3,EV3,EY3,FB3,FE3,FH3,FK3,FN3),IF(
$F$941=4,CHOOSE(
$B$127,0,FU3,FX3,GA3,GD3,GG3,GJ3,GM3,GP3,GS3,GV3,GY3,HB3,HE3,HH3,HK3,HN3,HQ3,HT3,HW3,HZ3,IC3,IF3,II3,IL3,IO3,IR3,IU3),IF(
$F$941=5,CHOOSE(
$B$127,0,E2003,H2003,K2003,N2003,Q2003,T2003,W2003,Z2003,AC2003,AF2003,AI2003,AL2003,AO2003,AR2003,AU2003,AX2003,BA2003,BD2003,BG2003,BJ2003,BM2003,BP2003,BS2003,BV2003,BY2003,CB2003,CE2003),CHOOSE(
$B$127,0,CN2003,CQ2003,CT2003,CW2003,CZ2003,DC2003,DF2003,DI2003,DL2003,DO2003,DR2003,DU2003,DX2003,EA2003,ED2003,EG2003,EJ2003,EM2003,EP2003,ES2003,EV2003,EY2003,FB2003,FE2003,FH2003,FK2003,FN2003)))))</f>
        <v>0</v>
      </c>
      <c r="D942" s="68">
        <f t="shared" si="103"/>
        <v>0</v>
      </c>
      <c r="E942" s="143">
        <f t="shared" si="101"/>
        <v>942</v>
      </c>
      <c r="F942" s="68"/>
      <c r="G942" s="68" t="str">
        <f t="shared" ref="G942:G968" si="104">CHOOSE($F$941,"←先にカタログのタイプを選択",C3,CL3,FS3,C2003,CL2003)</f>
        <v>←先にカタログのタイプを選択</v>
      </c>
      <c r="AB942" s="104"/>
      <c r="AC942" s="104"/>
      <c r="AD942" s="104"/>
    </row>
    <row r="943" spans="1:30">
      <c r="A943" s="106"/>
      <c r="B943" s="68" t="str">
        <f t="shared" si="102"/>
        <v>選択</v>
      </c>
      <c r="C943" s="68">
        <f t="shared" si="103"/>
        <v>0</v>
      </c>
      <c r="D943" s="68">
        <f t="shared" si="103"/>
        <v>0</v>
      </c>
      <c r="E943" s="143">
        <f t="shared" si="101"/>
        <v>943</v>
      </c>
      <c r="F943" s="68"/>
      <c r="G943" s="68" t="str">
        <f t="shared" si="104"/>
        <v>←先にカタログのタイプを選択</v>
      </c>
      <c r="AB943" s="104"/>
      <c r="AC943" s="104"/>
      <c r="AD943" s="104"/>
    </row>
    <row r="944" spans="1:30">
      <c r="A944" s="106"/>
      <c r="B944" s="68" t="str">
        <f t="shared" si="102"/>
        <v>選択</v>
      </c>
      <c r="C944" s="68">
        <f t="shared" si="103"/>
        <v>0</v>
      </c>
      <c r="D944" s="68">
        <f t="shared" si="103"/>
        <v>0</v>
      </c>
      <c r="E944" s="143">
        <f t="shared" si="101"/>
        <v>944</v>
      </c>
      <c r="F944" s="68"/>
      <c r="G944" s="68" t="str">
        <f t="shared" si="104"/>
        <v>←先にカタログのタイプを選択</v>
      </c>
      <c r="AB944" s="104"/>
      <c r="AC944" s="104"/>
      <c r="AD944" s="104"/>
    </row>
    <row r="945" spans="1:30">
      <c r="A945" s="106"/>
      <c r="B945" s="68" t="str">
        <f t="shared" si="102"/>
        <v>選択</v>
      </c>
      <c r="C945" s="68">
        <f t="shared" si="103"/>
        <v>0</v>
      </c>
      <c r="D945" s="68">
        <f t="shared" si="103"/>
        <v>0</v>
      </c>
      <c r="E945" s="143">
        <f t="shared" si="101"/>
        <v>945</v>
      </c>
      <c r="F945" s="68"/>
      <c r="G945" s="68" t="str">
        <f t="shared" si="104"/>
        <v>←先にカタログのタイプを選択</v>
      </c>
      <c r="AB945" s="104"/>
      <c r="AC945" s="104"/>
      <c r="AD945" s="104"/>
    </row>
    <row r="946" spans="1:30">
      <c r="A946" s="106"/>
      <c r="B946" s="68" t="str">
        <f t="shared" si="102"/>
        <v>選択</v>
      </c>
      <c r="C946" s="68">
        <f t="shared" si="103"/>
        <v>0</v>
      </c>
      <c r="D946" s="68">
        <f t="shared" si="103"/>
        <v>0</v>
      </c>
      <c r="E946" s="143">
        <f t="shared" si="101"/>
        <v>946</v>
      </c>
      <c r="F946" s="68"/>
      <c r="G946" s="68" t="str">
        <f t="shared" si="104"/>
        <v>←先にカタログのタイプを選択</v>
      </c>
      <c r="AB946" s="104"/>
      <c r="AC946" s="104"/>
      <c r="AD946" s="104"/>
    </row>
    <row r="947" spans="1:30">
      <c r="A947" s="106"/>
      <c r="B947" s="68" t="str">
        <f t="shared" si="102"/>
        <v>選択</v>
      </c>
      <c r="C947" s="68">
        <f t="shared" si="103"/>
        <v>0</v>
      </c>
      <c r="D947" s="68">
        <f t="shared" si="103"/>
        <v>0</v>
      </c>
      <c r="E947" s="143">
        <f t="shared" si="101"/>
        <v>947</v>
      </c>
      <c r="F947" s="68"/>
      <c r="G947" s="68" t="str">
        <f t="shared" si="104"/>
        <v>←先にカタログのタイプを選択</v>
      </c>
      <c r="AB947" s="104"/>
      <c r="AC947" s="104"/>
      <c r="AD947" s="104"/>
    </row>
    <row r="948" spans="1:30">
      <c r="A948" s="106"/>
      <c r="B948" s="68" t="str">
        <f t="shared" si="102"/>
        <v>選択</v>
      </c>
      <c r="C948" s="68">
        <f t="shared" si="103"/>
        <v>0</v>
      </c>
      <c r="D948" s="68">
        <f t="shared" si="103"/>
        <v>0</v>
      </c>
      <c r="E948" s="143">
        <f t="shared" si="101"/>
        <v>948</v>
      </c>
      <c r="F948" s="68"/>
      <c r="G948" s="68" t="str">
        <f t="shared" si="104"/>
        <v>←先にカタログのタイプを選択</v>
      </c>
      <c r="AB948" s="104"/>
      <c r="AC948" s="104"/>
      <c r="AD948" s="104"/>
    </row>
    <row r="949" spans="1:30">
      <c r="A949" s="106"/>
      <c r="B949" s="68" t="str">
        <f t="shared" si="102"/>
        <v>選択</v>
      </c>
      <c r="C949" s="68">
        <f t="shared" si="103"/>
        <v>0</v>
      </c>
      <c r="D949" s="68">
        <f t="shared" si="103"/>
        <v>0</v>
      </c>
      <c r="E949" s="143">
        <f t="shared" si="101"/>
        <v>949</v>
      </c>
      <c r="F949" s="68"/>
      <c r="G949" s="68" t="str">
        <f t="shared" si="104"/>
        <v>←先にカタログのタイプを選択</v>
      </c>
      <c r="AB949" s="104"/>
      <c r="AC949" s="104"/>
      <c r="AD949" s="104"/>
    </row>
    <row r="950" spans="1:30">
      <c r="A950" s="106"/>
      <c r="B950" s="68" t="str">
        <f t="shared" si="102"/>
        <v>選択</v>
      </c>
      <c r="C950" s="68">
        <f t="shared" si="103"/>
        <v>0</v>
      </c>
      <c r="D950" s="68">
        <f t="shared" si="103"/>
        <v>0</v>
      </c>
      <c r="E950" s="143">
        <f t="shared" si="101"/>
        <v>950</v>
      </c>
      <c r="F950" s="68"/>
      <c r="G950" s="68" t="str">
        <f t="shared" si="104"/>
        <v>←先にカタログのタイプを選択</v>
      </c>
      <c r="AB950" s="104"/>
      <c r="AC950" s="104"/>
      <c r="AD950" s="104"/>
    </row>
    <row r="951" spans="1:30">
      <c r="A951" s="106"/>
      <c r="B951" s="68" t="str">
        <f t="shared" si="102"/>
        <v>選択</v>
      </c>
      <c r="C951" s="68">
        <f t="shared" si="103"/>
        <v>0</v>
      </c>
      <c r="D951" s="68">
        <f t="shared" si="103"/>
        <v>0</v>
      </c>
      <c r="E951" s="143">
        <f t="shared" si="101"/>
        <v>951</v>
      </c>
      <c r="F951" s="68"/>
      <c r="G951" s="68" t="str">
        <f t="shared" si="104"/>
        <v>←先にカタログのタイプを選択</v>
      </c>
      <c r="AB951" s="104"/>
      <c r="AC951" s="104"/>
      <c r="AD951" s="104"/>
    </row>
    <row r="952" spans="1:30">
      <c r="A952" s="106"/>
      <c r="B952" s="68" t="str">
        <f t="shared" si="102"/>
        <v>選択</v>
      </c>
      <c r="C952" s="68">
        <f t="shared" si="103"/>
        <v>0</v>
      </c>
      <c r="D952" s="68">
        <f t="shared" si="103"/>
        <v>0</v>
      </c>
      <c r="E952" s="143">
        <f t="shared" si="101"/>
        <v>952</v>
      </c>
      <c r="F952" s="68"/>
      <c r="G952" s="68" t="str">
        <f t="shared" si="104"/>
        <v>←先にカタログのタイプを選択</v>
      </c>
      <c r="AB952" s="104"/>
      <c r="AC952" s="104"/>
      <c r="AD952" s="104"/>
    </row>
    <row r="953" spans="1:30">
      <c r="A953" s="106"/>
      <c r="B953" s="68" t="str">
        <f t="shared" si="102"/>
        <v>選択</v>
      </c>
      <c r="C953" s="68">
        <f t="shared" si="103"/>
        <v>0</v>
      </c>
      <c r="D953" s="68">
        <f t="shared" si="103"/>
        <v>0</v>
      </c>
      <c r="E953" s="143">
        <f t="shared" si="101"/>
        <v>953</v>
      </c>
      <c r="F953" s="68"/>
      <c r="G953" s="68" t="str">
        <f t="shared" si="104"/>
        <v>←先にカタログのタイプを選択</v>
      </c>
      <c r="AB953" s="104"/>
      <c r="AC953" s="104"/>
      <c r="AD953" s="104"/>
    </row>
    <row r="954" spans="1:30">
      <c r="A954" s="106"/>
      <c r="B954" s="68" t="str">
        <f t="shared" si="102"/>
        <v>選択</v>
      </c>
      <c r="C954" s="68">
        <f t="shared" si="103"/>
        <v>0</v>
      </c>
      <c r="D954" s="68">
        <f t="shared" si="103"/>
        <v>0</v>
      </c>
      <c r="E954" s="143">
        <f t="shared" si="101"/>
        <v>954</v>
      </c>
      <c r="F954" s="68"/>
      <c r="G954" s="68" t="str">
        <f t="shared" si="104"/>
        <v>←先にカタログのタイプを選択</v>
      </c>
      <c r="AB954" s="104"/>
      <c r="AC954" s="104"/>
      <c r="AD954" s="104"/>
    </row>
    <row r="955" spans="1:30">
      <c r="A955" s="106"/>
      <c r="B955" s="68" t="str">
        <f t="shared" si="102"/>
        <v>選択</v>
      </c>
      <c r="C955" s="68">
        <f t="shared" si="103"/>
        <v>0</v>
      </c>
      <c r="D955" s="68">
        <f t="shared" si="103"/>
        <v>0</v>
      </c>
      <c r="E955" s="143">
        <f t="shared" si="101"/>
        <v>955</v>
      </c>
      <c r="F955" s="68"/>
      <c r="G955" s="68" t="str">
        <f t="shared" si="104"/>
        <v>←先にカタログのタイプを選択</v>
      </c>
      <c r="AB955" s="104"/>
      <c r="AC955" s="104"/>
      <c r="AD955" s="104"/>
    </row>
    <row r="956" spans="1:30">
      <c r="A956" s="106"/>
      <c r="B956" s="68" t="str">
        <f t="shared" si="102"/>
        <v>選択</v>
      </c>
      <c r="C956" s="68">
        <f t="shared" si="103"/>
        <v>0</v>
      </c>
      <c r="D956" s="68">
        <f t="shared" si="103"/>
        <v>0</v>
      </c>
      <c r="E956" s="143">
        <f t="shared" si="101"/>
        <v>956</v>
      </c>
      <c r="F956" s="68"/>
      <c r="G956" s="68" t="str">
        <f t="shared" si="104"/>
        <v>←先にカタログのタイプを選択</v>
      </c>
      <c r="AB956" s="104"/>
      <c r="AC956" s="104"/>
      <c r="AD956" s="104"/>
    </row>
    <row r="957" spans="1:30">
      <c r="A957" s="106"/>
      <c r="B957" s="68" t="str">
        <f t="shared" si="102"/>
        <v>選択</v>
      </c>
      <c r="C957" s="68">
        <f t="shared" si="103"/>
        <v>0</v>
      </c>
      <c r="D957" s="68">
        <f t="shared" si="103"/>
        <v>0</v>
      </c>
      <c r="E957" s="143">
        <f t="shared" si="101"/>
        <v>957</v>
      </c>
      <c r="F957" s="68"/>
      <c r="G957" s="68" t="str">
        <f t="shared" si="104"/>
        <v>←先にカタログのタイプを選択</v>
      </c>
      <c r="AB957" s="104"/>
      <c r="AC957" s="104"/>
      <c r="AD957" s="104"/>
    </row>
    <row r="958" spans="1:30">
      <c r="A958" s="106"/>
      <c r="B958" s="68" t="str">
        <f t="shared" si="102"/>
        <v>選択</v>
      </c>
      <c r="C958" s="68">
        <f t="shared" si="103"/>
        <v>0</v>
      </c>
      <c r="D958" s="68">
        <f t="shared" si="103"/>
        <v>0</v>
      </c>
      <c r="E958" s="143">
        <f t="shared" si="101"/>
        <v>958</v>
      </c>
      <c r="F958" s="68"/>
      <c r="G958" s="68" t="str">
        <f t="shared" si="104"/>
        <v>←先にカタログのタイプを選択</v>
      </c>
      <c r="AB958" s="104"/>
      <c r="AC958" s="104"/>
      <c r="AD958" s="104"/>
    </row>
    <row r="959" spans="1:30">
      <c r="A959" s="106"/>
      <c r="B959" s="68" t="str">
        <f t="shared" si="102"/>
        <v>選択</v>
      </c>
      <c r="C959" s="68">
        <f t="shared" si="103"/>
        <v>0</v>
      </c>
      <c r="D959" s="68">
        <f t="shared" si="103"/>
        <v>0</v>
      </c>
      <c r="E959" s="143">
        <f t="shared" si="101"/>
        <v>959</v>
      </c>
      <c r="F959" s="68"/>
      <c r="G959" s="68" t="str">
        <f t="shared" si="104"/>
        <v>←先にカタログのタイプを選択</v>
      </c>
      <c r="AB959" s="104"/>
      <c r="AC959" s="104"/>
      <c r="AD959" s="104"/>
    </row>
    <row r="960" spans="1:30">
      <c r="A960" s="106"/>
      <c r="B960" s="68" t="str">
        <f t="shared" si="102"/>
        <v>選択</v>
      </c>
      <c r="C960" s="68">
        <f t="shared" si="103"/>
        <v>0</v>
      </c>
      <c r="D960" s="68">
        <f t="shared" si="103"/>
        <v>0</v>
      </c>
      <c r="E960" s="143">
        <f t="shared" si="101"/>
        <v>960</v>
      </c>
      <c r="F960" s="68"/>
      <c r="G960" s="68" t="str">
        <f t="shared" si="104"/>
        <v>←先にカタログのタイプを選択</v>
      </c>
      <c r="AB960" s="104"/>
      <c r="AC960" s="104"/>
      <c r="AD960" s="104"/>
    </row>
    <row r="961" spans="1:30">
      <c r="A961" s="106"/>
      <c r="B961" s="68" t="str">
        <f t="shared" si="102"/>
        <v>選択</v>
      </c>
      <c r="C961" s="68">
        <f t="shared" si="103"/>
        <v>0</v>
      </c>
      <c r="D961" s="68">
        <f t="shared" si="103"/>
        <v>0</v>
      </c>
      <c r="E961" s="143">
        <f t="shared" si="101"/>
        <v>961</v>
      </c>
      <c r="F961" s="68"/>
      <c r="G961" s="68" t="str">
        <f t="shared" si="104"/>
        <v>←先にカタログのタイプを選択</v>
      </c>
      <c r="AB961" s="104"/>
      <c r="AC961" s="104"/>
      <c r="AD961" s="104"/>
    </row>
    <row r="962" spans="1:30">
      <c r="A962" s="106"/>
      <c r="B962" s="68" t="str">
        <f t="shared" si="102"/>
        <v>選択</v>
      </c>
      <c r="C962" s="68">
        <f t="shared" si="103"/>
        <v>0</v>
      </c>
      <c r="D962" s="68">
        <f t="shared" si="103"/>
        <v>0</v>
      </c>
      <c r="E962" s="143">
        <f t="shared" si="101"/>
        <v>962</v>
      </c>
      <c r="F962" s="68"/>
      <c r="G962" s="68" t="str">
        <f t="shared" si="104"/>
        <v>←先にカタログのタイプを選択</v>
      </c>
      <c r="AB962" s="104"/>
      <c r="AC962" s="104"/>
      <c r="AD962" s="104"/>
    </row>
    <row r="963" spans="1:30">
      <c r="A963" s="106"/>
      <c r="B963" s="68" t="str">
        <f t="shared" si="102"/>
        <v>選択</v>
      </c>
      <c r="C963" s="68">
        <f t="shared" si="103"/>
        <v>0</v>
      </c>
      <c r="D963" s="68">
        <f t="shared" si="103"/>
        <v>0</v>
      </c>
      <c r="E963" s="143">
        <f t="shared" si="101"/>
        <v>963</v>
      </c>
      <c r="F963" s="68"/>
      <c r="G963" s="68" t="str">
        <f t="shared" si="104"/>
        <v>←先にカタログのタイプを選択</v>
      </c>
      <c r="AB963" s="104"/>
      <c r="AC963" s="104"/>
      <c r="AD963" s="104"/>
    </row>
    <row r="964" spans="1:30">
      <c r="A964" s="106"/>
      <c r="B964" s="68" t="str">
        <f t="shared" si="102"/>
        <v>選択</v>
      </c>
      <c r="C964" s="68">
        <f t="shared" si="103"/>
        <v>0</v>
      </c>
      <c r="D964" s="68">
        <f t="shared" si="103"/>
        <v>0</v>
      </c>
      <c r="E964" s="143">
        <f t="shared" si="101"/>
        <v>964</v>
      </c>
      <c r="F964" s="68"/>
      <c r="G964" s="68" t="str">
        <f t="shared" si="104"/>
        <v>←先にカタログのタイプを選択</v>
      </c>
      <c r="AB964" s="104"/>
      <c r="AC964" s="104"/>
      <c r="AD964" s="104"/>
    </row>
    <row r="965" spans="1:30">
      <c r="A965" s="106"/>
      <c r="B965" s="68" t="str">
        <f t="shared" si="102"/>
        <v>選択</v>
      </c>
      <c r="C965" s="68">
        <f t="shared" si="103"/>
        <v>0</v>
      </c>
      <c r="D965" s="68">
        <f t="shared" si="103"/>
        <v>0</v>
      </c>
      <c r="E965" s="143">
        <f t="shared" si="101"/>
        <v>965</v>
      </c>
      <c r="F965" s="68"/>
      <c r="G965" s="68" t="str">
        <f t="shared" si="104"/>
        <v>←先にカタログのタイプを選択</v>
      </c>
      <c r="AB965" s="104"/>
      <c r="AC965" s="104"/>
      <c r="AD965" s="104"/>
    </row>
    <row r="966" spans="1:30">
      <c r="A966" s="106"/>
      <c r="B966" s="68" t="str">
        <f t="shared" si="102"/>
        <v>選択</v>
      </c>
      <c r="C966" s="68">
        <f t="shared" si="103"/>
        <v>0</v>
      </c>
      <c r="D966" s="68">
        <f t="shared" si="103"/>
        <v>0</v>
      </c>
      <c r="E966" s="143">
        <f t="shared" si="101"/>
        <v>966</v>
      </c>
      <c r="F966" s="68"/>
      <c r="G966" s="68" t="str">
        <f t="shared" si="104"/>
        <v>←先にカタログのタイプを選択</v>
      </c>
      <c r="AB966" s="104"/>
      <c r="AC966" s="104"/>
      <c r="AD966" s="104"/>
    </row>
    <row r="967" spans="1:30">
      <c r="A967" s="106"/>
      <c r="B967" s="68" t="str">
        <f t="shared" si="102"/>
        <v>選択</v>
      </c>
      <c r="C967" s="68">
        <f t="shared" si="103"/>
        <v>0</v>
      </c>
      <c r="D967" s="68">
        <f t="shared" si="103"/>
        <v>0</v>
      </c>
      <c r="E967" s="143">
        <f t="shared" si="101"/>
        <v>967</v>
      </c>
      <c r="F967" s="68"/>
      <c r="G967" s="68" t="str">
        <f t="shared" si="104"/>
        <v>←先にカタログのタイプを選択</v>
      </c>
      <c r="AB967" s="104"/>
      <c r="AC967" s="104"/>
      <c r="AD967" s="104"/>
    </row>
    <row r="968" spans="1:30">
      <c r="A968" s="106"/>
      <c r="B968" s="68" t="str">
        <f t="shared" si="102"/>
        <v>選択</v>
      </c>
      <c r="C968" s="68">
        <f t="shared" si="103"/>
        <v>0</v>
      </c>
      <c r="D968" s="68">
        <f t="shared" si="103"/>
        <v>0</v>
      </c>
      <c r="E968" s="143">
        <f t="shared" si="101"/>
        <v>968</v>
      </c>
      <c r="F968" s="68"/>
      <c r="G968" s="68" t="str">
        <f t="shared" si="104"/>
        <v>←先にカタログのタイプを選択</v>
      </c>
      <c r="AB968" s="104"/>
      <c r="AC968" s="104"/>
      <c r="AD968" s="104"/>
    </row>
    <row r="969" spans="1:30">
      <c r="A969" s="144"/>
      <c r="B969" s="10"/>
      <c r="C969" s="10"/>
      <c r="D969" s="10"/>
      <c r="E969" s="145">
        <f t="shared" si="101"/>
        <v>969</v>
      </c>
      <c r="F969" s="10"/>
      <c r="G969" s="10"/>
      <c r="AB969" s="104"/>
      <c r="AC969" s="104"/>
      <c r="AD969" s="104"/>
    </row>
    <row r="970" spans="1:30">
      <c r="A970" s="144"/>
      <c r="B970" s="10"/>
      <c r="C970" s="10"/>
      <c r="D970" s="10"/>
      <c r="E970" s="145">
        <f t="shared" si="101"/>
        <v>970</v>
      </c>
      <c r="F970" s="10"/>
      <c r="G970" s="10"/>
      <c r="AB970" s="104"/>
      <c r="AC970" s="104"/>
      <c r="AD970" s="104"/>
    </row>
    <row r="971" spans="1:30">
      <c r="A971" s="106">
        <v>28</v>
      </c>
      <c r="B971" s="68" t="str">
        <f>IF(
$F$971=2,CHOOSE(
$B$128,"選択",D2,G2,J2,M2,P2,S2,V2,Y2,AB2,AE2,AH2,AK2,AN2,AQ2,AT2,AW2,AZ2,BC2,BF2,BI2,BL2,BO2,BR2,BU2,BX2,CA2,CD2),IF(
$F$971=3,CHOOSE(
$B$128,"選択",CM2,CP2,CS2,CV2,CY2,DB2,DE2,DH2,DK2,DN2,DQ2,DT2,DW2,DZ2,EC2,EF2,EI2,EL2,EO2,ER2,EU2,EX2,FA2,FD2,FG2,FJ2,FM2),IF(
$F$971=4,CHOOSE(
$B$128,"選択",FT2,FW2,FZ2,GC2,GF2,GI2,GL2,GO2,GR2,GU2,GX2,HA2,HD2,HG2,HJ2,HM2,HP2,HS2,HV2,HY2,IB2,IE2,IH2,IK2,IN2,IQ2,IT2),IF(
$F$971=5,CHOOSE(
$B$128,"選択",D2002,G2002,J2002,M2002,P2002,S2002,V2002,Y2002,AB2002,AE2002,AH2002,AK2002,AN2002,AQ2002,AT2002,AW2002,AZ2002,BC2002,BF2002,BI2002,BL2002,BO2002,BR2002,BU2002,BX2002,CA2002,CD2002),CHOOSE(
$B$128,"選択",CM2002,CP2002,CS2002,CV2002,CY2002,DB2002,DE2002,DH2002,DK2002,DN2002,DQ2002,DT2002,DW2002,DZ2002,EC2002,EF2002,EI2002,EL2002,EO2002,ER2002,EU2002,EX2002,FA2002,FD2002,FG2002,FJ2002,FM2002)))))</f>
        <v>選択</v>
      </c>
      <c r="C971" s="68">
        <f>IF(
$F$971=2,CHOOSE(
$B$128,0,E2,H2,K2,N2,Q2,T2,W2,Z2,AC2,AF2,AI2,AL2,AO2,AR2,AU2,AX2,BA2,BD2,BG2,BJ2,BM2,BP2,BS2,BV2,BY2,CB2,CE2),IF(
$F$971=3,CHOOSE(
$B$128,0,CN2,CQ2,CT2,CW2,CZ2,DC2,DF2,DI2,DL2,DO2,DR2,DU2,DX2,EA2,ED2,EG2,EJ2,EM2,EP2,ES2,EV2,EY2,FB2,FE2,FH2,FK2,FN2),IF(
$F$971=4,CHOOSE(
$B$128,0,FU2,FX2,GA2,GD2,GG2,GJ2,GM2,GP2,GS2,GV2,GY2,HB2,HE2,HH2,HK2,HN2,HQ2,HT2,HW2,HZ2,IC2,IF2,II2,IL2,IO2,IR2,IU2),IF(
$F$971=5,CHOOSE(
$B$128,0,E2002,H2002,K2002,N2002,Q2002,T2002,W2002,Z2002,AC2002,AF2002,AI2002,AL2002,AO2002,AR2002,AU2002,AX2002,BA2002,BD2002,BG2002,BJ2002,BM2002,BP2002,BS2002,BV2002,BY2002,CB2002,CE2002),CHOOSE(
$B$128,0,CN2002,CQ2002,CT2002,CW2002,CZ2002,DC2002,DF2002,DI2002,DL2002,DO2002,DR2002,DU2002,DX2002,EA2002,ED2002,EG2002,EJ2002,EM2002,EP2002,ES2002,EV2002,EY2002,FB2002,FE2002,FH2002,FK2002,FN2002)))))</f>
        <v>0</v>
      </c>
      <c r="D971" s="68">
        <f>IF(
$F$971=2,CHOOSE(
$B$128,0,F2,I2,L2,O2,R2,U2,X2,AA2,AD2,AG2,AJ2,AM2,AP2,AS2,AV2,AY2,BB2,BE2,BH2,BK2,BN2,BQ2,BT2,BW2,BZ2,CC2,CF2),IF(
$F$971=3,CHOOSE(
$B$128,0,CO2,CR2,CU2,CX2,DA2,DD2,DG2,DJ2,DM2,DP2,DS2,DV2,DY2,EB2,EE2,EH2,EK2,EN2,EQ2,ET2,EW2,EZ2,FC2,FF2,FI2,FL2,FO2),IF(
$F$971=4,CHOOSE(
$B$128,0,FV2,FY2,GB2,GE2,GH2,GK2,GN2,GQ2,GT2,GW2,GZ2,HC2,HF2,HI2,HL2,HO2,HR2,HU2,HX2,IA2,ID2,IG2,IJ2,IM2,IP2,IS2,IV2),IF(
$F$971=5,CHOOSE(
$B$128,0,F2002,I2002,L2002,O2002,R2002,U2002,X2002,AA2002,AD2002,AG2002,AJ2002,AM2002,AP2002,AS2002,AV2002,AY2002,BB2002,BE2002,BH2002,BK2002,BN2002,BQ2002,BT2002,BW2002,BZ2002,CC2002,CF2002),CHOOSE(
$B$128,0,CO2002,CR2002,CU2002,CX2002,DA2002,DD2002,DG2002,DJ2002,DM2002,DP2002,DS2002,DV2002,DY2002,EB2002,EE2002,EH2002,EK2002,EN2002,EQ2002,ET2002,EW2002,EZ2002,FC2002,FF2002,FI2002,FL2002,FO2002)))))</f>
        <v>0</v>
      </c>
      <c r="E971" s="143">
        <f t="shared" si="101"/>
        <v>971</v>
      </c>
      <c r="F971" s="68">
        <v>1</v>
      </c>
      <c r="G971" s="68" t="str">
        <f>CHOOSE($F$971,"←先にカタログのタイプを選択",C2,CL2,FS2,C2002,CL2002)</f>
        <v>←先にカタログのタイプを選択</v>
      </c>
      <c r="AB971" s="104"/>
      <c r="AC971" s="104"/>
      <c r="AD971" s="104"/>
    </row>
    <row r="972" spans="1:30">
      <c r="A972" s="106"/>
      <c r="B972" s="68" t="str">
        <f t="shared" ref="B972:B998" si="105">IF(
$F$971=2,CHOOSE(
$B$128,"選択",D3,G3,J3,M3,P3,S3,V3,Y3,AB3,AE3,AH3,AK3,AN3,AQ3,AT3,AW3,AZ3,BC3,BF3,BI3,BL3,BO3,BR3,BU3,BX3,CA3,CD3),IF(
$F$971=3,CHOOSE(
$B$128,"選択",CM3,CP3,CS3,CV3,CY3,DB3,DE3,DH3,DK3,DN3,DQ3,DT3,DW3,DZ3,EC3,EF3,EI3,EL3,EO3,ER3,EU3,EX3,FA3,FD3,FG3,FJ3,FM3),IF(
$F$971=4,CHOOSE(
$B$128,"選択",FT3,FW3,FZ3,GC3,GF3,GI3,GL3,GO3,GR3,GU3,GX3,HA3,HD3,HG3,HJ3,HM3,HP3,HS3,HV3,HY3,IB3,IE3,IH3,IK3,IN3,IQ3,IT3),IF(
$F$971=5,CHOOSE(
$B$128,"選択",D2003,G2003,J2003,M2003,P2003,S2003,V2003,Y2003,AB2003,AE2003,AH2003,AK2003,AN2003,AQ2003,AT2003,AW2003,AZ2003,BC2003,BF2003,BI2003,BL2003,BO2003,BR2003,BU2003,BX2003,CA2003,CD2003),CHOOSE(
$B$128,"選択",CM2003,CP2003,CS2003,CV2003,CY2003,DB2003,DE2003,DH2003,DK2003,DN2003,DQ2003,DT2003,DW2003,DZ2003,EC2003,EF2003,EI2003,EL2003,EO2003,ER2003,EU2003,EX2003,FA2003,FD2003,FG2003,FJ2003,FM2003)))))</f>
        <v>選択</v>
      </c>
      <c r="C972" s="68">
        <f t="shared" ref="C972:D998" si="106">IF(
$F$971=2,CHOOSE(
$B$128,0,E3,H3,K3,N3,Q3,T3,W3,Z3,AC3,AF3,AI3,AL3,AO3,AR3,AU3,AX3,BA3,BD3,BG3,BJ3,BM3,BP3,BS3,BV3,BY3,CB3,CE3),IF(
$F$971=3,CHOOSE(
$B$128,0,CN3,CQ3,CT3,CW3,CZ3,DC3,DF3,DI3,DL3,DO3,DR3,DU3,DX3,EA3,ED3,EG3,EJ3,EM3,EP3,ES3,EV3,EY3,FB3,FE3,FH3,FK3,FN3),IF(
$F$971=4,CHOOSE(
$B$128,0,FU3,FX3,GA3,GD3,GG3,GJ3,GM3,GP3,GS3,GV3,GY3,HB3,HE3,HH3,HK3,HN3,HQ3,HT3,HW3,HZ3,IC3,IF3,II3,IL3,IO3,IR3,IU3),IF(
$F$971=5,CHOOSE(
$B$128,0,E2003,H2003,K2003,N2003,Q2003,T2003,W2003,Z2003,AC2003,AF2003,AI2003,AL2003,AO2003,AR2003,AU2003,AX2003,BA2003,BD2003,BG2003,BJ2003,BM2003,BP2003,BS2003,BV2003,BY2003,CB2003,CE2003),CHOOSE(
$B$128,0,CN2003,CQ2003,CT2003,CW2003,CZ2003,DC2003,DF2003,DI2003,DL2003,DO2003,DR2003,DU2003,DX2003,EA2003,ED2003,EG2003,EJ2003,EM2003,EP2003,ES2003,EV2003,EY2003,FB2003,FE2003,FH2003,FK2003,FN2003)))))</f>
        <v>0</v>
      </c>
      <c r="D972" s="68">
        <f t="shared" si="106"/>
        <v>0</v>
      </c>
      <c r="E972" s="143">
        <f t="shared" si="101"/>
        <v>972</v>
      </c>
      <c r="F972" s="68"/>
      <c r="G972" s="68" t="str">
        <f t="shared" ref="G972:G998" si="107">CHOOSE($F$971,"←先にカタログのタイプを選択",C3,CL3,FS3,C2003,CL2003)</f>
        <v>←先にカタログのタイプを選択</v>
      </c>
      <c r="AB972" s="104"/>
      <c r="AC972" s="104"/>
      <c r="AD972" s="104"/>
    </row>
    <row r="973" spans="1:30">
      <c r="A973" s="106"/>
      <c r="B973" s="68" t="str">
        <f t="shared" si="105"/>
        <v>選択</v>
      </c>
      <c r="C973" s="68">
        <f t="shared" si="106"/>
        <v>0</v>
      </c>
      <c r="D973" s="68">
        <f t="shared" si="106"/>
        <v>0</v>
      </c>
      <c r="E973" s="143">
        <f t="shared" si="101"/>
        <v>973</v>
      </c>
      <c r="F973" s="68"/>
      <c r="G973" s="68" t="str">
        <f t="shared" si="107"/>
        <v>←先にカタログのタイプを選択</v>
      </c>
      <c r="AB973" s="104"/>
      <c r="AC973" s="104"/>
      <c r="AD973" s="104"/>
    </row>
    <row r="974" spans="1:30">
      <c r="A974" s="106"/>
      <c r="B974" s="68" t="str">
        <f t="shared" si="105"/>
        <v>選択</v>
      </c>
      <c r="C974" s="68">
        <f t="shared" si="106"/>
        <v>0</v>
      </c>
      <c r="D974" s="68">
        <f t="shared" si="106"/>
        <v>0</v>
      </c>
      <c r="E974" s="143">
        <f t="shared" si="101"/>
        <v>974</v>
      </c>
      <c r="F974" s="68"/>
      <c r="G974" s="68" t="str">
        <f t="shared" si="107"/>
        <v>←先にカタログのタイプを選択</v>
      </c>
      <c r="AB974" s="104"/>
      <c r="AC974" s="104"/>
      <c r="AD974" s="104"/>
    </row>
    <row r="975" spans="1:30">
      <c r="A975" s="106"/>
      <c r="B975" s="68" t="str">
        <f t="shared" si="105"/>
        <v>選択</v>
      </c>
      <c r="C975" s="68">
        <f t="shared" si="106"/>
        <v>0</v>
      </c>
      <c r="D975" s="68">
        <f t="shared" si="106"/>
        <v>0</v>
      </c>
      <c r="E975" s="143">
        <f t="shared" si="101"/>
        <v>975</v>
      </c>
      <c r="F975" s="68"/>
      <c r="G975" s="68" t="str">
        <f t="shared" si="107"/>
        <v>←先にカタログのタイプを選択</v>
      </c>
      <c r="AB975" s="104"/>
      <c r="AC975" s="104"/>
      <c r="AD975" s="104"/>
    </row>
    <row r="976" spans="1:30">
      <c r="A976" s="106"/>
      <c r="B976" s="68" t="str">
        <f t="shared" si="105"/>
        <v>選択</v>
      </c>
      <c r="C976" s="68">
        <f t="shared" si="106"/>
        <v>0</v>
      </c>
      <c r="D976" s="68">
        <f t="shared" si="106"/>
        <v>0</v>
      </c>
      <c r="E976" s="143">
        <f t="shared" si="101"/>
        <v>976</v>
      </c>
      <c r="F976" s="68"/>
      <c r="G976" s="68" t="str">
        <f t="shared" si="107"/>
        <v>←先にカタログのタイプを選択</v>
      </c>
      <c r="AB976" s="104"/>
      <c r="AC976" s="104"/>
      <c r="AD976" s="104"/>
    </row>
    <row r="977" spans="1:30">
      <c r="A977" s="106"/>
      <c r="B977" s="68" t="str">
        <f t="shared" si="105"/>
        <v>選択</v>
      </c>
      <c r="C977" s="68">
        <f t="shared" si="106"/>
        <v>0</v>
      </c>
      <c r="D977" s="68">
        <f t="shared" si="106"/>
        <v>0</v>
      </c>
      <c r="E977" s="143">
        <f t="shared" si="101"/>
        <v>977</v>
      </c>
      <c r="F977" s="68"/>
      <c r="G977" s="68" t="str">
        <f t="shared" si="107"/>
        <v>←先にカタログのタイプを選択</v>
      </c>
      <c r="AB977" s="104"/>
      <c r="AC977" s="104"/>
      <c r="AD977" s="104"/>
    </row>
    <row r="978" spans="1:30">
      <c r="A978" s="106"/>
      <c r="B978" s="68" t="str">
        <f t="shared" si="105"/>
        <v>選択</v>
      </c>
      <c r="C978" s="68">
        <f t="shared" si="106"/>
        <v>0</v>
      </c>
      <c r="D978" s="68">
        <f t="shared" si="106"/>
        <v>0</v>
      </c>
      <c r="E978" s="143">
        <f t="shared" si="101"/>
        <v>978</v>
      </c>
      <c r="F978" s="68"/>
      <c r="G978" s="68" t="str">
        <f t="shared" si="107"/>
        <v>←先にカタログのタイプを選択</v>
      </c>
      <c r="AB978" s="104"/>
      <c r="AC978" s="104"/>
      <c r="AD978" s="104"/>
    </row>
    <row r="979" spans="1:30">
      <c r="A979" s="106"/>
      <c r="B979" s="68" t="str">
        <f t="shared" si="105"/>
        <v>選択</v>
      </c>
      <c r="C979" s="68">
        <f t="shared" si="106"/>
        <v>0</v>
      </c>
      <c r="D979" s="68">
        <f t="shared" si="106"/>
        <v>0</v>
      </c>
      <c r="E979" s="143">
        <f t="shared" si="101"/>
        <v>979</v>
      </c>
      <c r="F979" s="68"/>
      <c r="G979" s="68" t="str">
        <f t="shared" si="107"/>
        <v>←先にカタログのタイプを選択</v>
      </c>
      <c r="AB979" s="104"/>
      <c r="AC979" s="104"/>
      <c r="AD979" s="104"/>
    </row>
    <row r="980" spans="1:30">
      <c r="A980" s="106"/>
      <c r="B980" s="68" t="str">
        <f t="shared" si="105"/>
        <v>選択</v>
      </c>
      <c r="C980" s="68">
        <f t="shared" si="106"/>
        <v>0</v>
      </c>
      <c r="D980" s="68">
        <f t="shared" si="106"/>
        <v>0</v>
      </c>
      <c r="E980" s="143">
        <f t="shared" si="101"/>
        <v>980</v>
      </c>
      <c r="F980" s="68"/>
      <c r="G980" s="68" t="str">
        <f t="shared" si="107"/>
        <v>←先にカタログのタイプを選択</v>
      </c>
      <c r="AB980" s="104"/>
      <c r="AC980" s="104"/>
      <c r="AD980" s="104"/>
    </row>
    <row r="981" spans="1:30">
      <c r="A981" s="106"/>
      <c r="B981" s="68" t="str">
        <f t="shared" si="105"/>
        <v>選択</v>
      </c>
      <c r="C981" s="68">
        <f t="shared" si="106"/>
        <v>0</v>
      </c>
      <c r="D981" s="68">
        <f t="shared" si="106"/>
        <v>0</v>
      </c>
      <c r="E981" s="143">
        <f t="shared" si="101"/>
        <v>981</v>
      </c>
      <c r="F981" s="68"/>
      <c r="G981" s="68" t="str">
        <f t="shared" si="107"/>
        <v>←先にカタログのタイプを選択</v>
      </c>
      <c r="AB981" s="104"/>
      <c r="AC981" s="104"/>
      <c r="AD981" s="104"/>
    </row>
    <row r="982" spans="1:30">
      <c r="A982" s="106"/>
      <c r="B982" s="68" t="str">
        <f t="shared" si="105"/>
        <v>選択</v>
      </c>
      <c r="C982" s="68">
        <f t="shared" si="106"/>
        <v>0</v>
      </c>
      <c r="D982" s="68">
        <f t="shared" si="106"/>
        <v>0</v>
      </c>
      <c r="E982" s="143">
        <f t="shared" si="101"/>
        <v>982</v>
      </c>
      <c r="F982" s="68"/>
      <c r="G982" s="68" t="str">
        <f t="shared" si="107"/>
        <v>←先にカタログのタイプを選択</v>
      </c>
      <c r="AB982" s="104"/>
      <c r="AC982" s="104"/>
      <c r="AD982" s="104"/>
    </row>
    <row r="983" spans="1:30">
      <c r="A983" s="106"/>
      <c r="B983" s="68" t="str">
        <f t="shared" si="105"/>
        <v>選択</v>
      </c>
      <c r="C983" s="68">
        <f t="shared" si="106"/>
        <v>0</v>
      </c>
      <c r="D983" s="68">
        <f t="shared" si="106"/>
        <v>0</v>
      </c>
      <c r="E983" s="143">
        <f t="shared" si="101"/>
        <v>983</v>
      </c>
      <c r="F983" s="68"/>
      <c r="G983" s="68" t="str">
        <f t="shared" si="107"/>
        <v>←先にカタログのタイプを選択</v>
      </c>
      <c r="AB983" s="104"/>
      <c r="AC983" s="104"/>
      <c r="AD983" s="104"/>
    </row>
    <row r="984" spans="1:30">
      <c r="A984" s="106"/>
      <c r="B984" s="68" t="str">
        <f t="shared" si="105"/>
        <v>選択</v>
      </c>
      <c r="C984" s="68">
        <f t="shared" si="106"/>
        <v>0</v>
      </c>
      <c r="D984" s="68">
        <f t="shared" si="106"/>
        <v>0</v>
      </c>
      <c r="E984" s="143">
        <f t="shared" si="101"/>
        <v>984</v>
      </c>
      <c r="F984" s="68"/>
      <c r="G984" s="68" t="str">
        <f t="shared" si="107"/>
        <v>←先にカタログのタイプを選択</v>
      </c>
      <c r="AB984" s="104"/>
      <c r="AC984" s="104"/>
      <c r="AD984" s="104"/>
    </row>
    <row r="985" spans="1:30">
      <c r="A985" s="106"/>
      <c r="B985" s="68" t="str">
        <f t="shared" si="105"/>
        <v>選択</v>
      </c>
      <c r="C985" s="68">
        <f t="shared" si="106"/>
        <v>0</v>
      </c>
      <c r="D985" s="68">
        <f t="shared" si="106"/>
        <v>0</v>
      </c>
      <c r="E985" s="143">
        <f t="shared" si="101"/>
        <v>985</v>
      </c>
      <c r="F985" s="68"/>
      <c r="G985" s="68" t="str">
        <f t="shared" si="107"/>
        <v>←先にカタログのタイプを選択</v>
      </c>
      <c r="AB985" s="104"/>
      <c r="AC985" s="104"/>
      <c r="AD985" s="104"/>
    </row>
    <row r="986" spans="1:30">
      <c r="A986" s="106"/>
      <c r="B986" s="68" t="str">
        <f t="shared" si="105"/>
        <v>選択</v>
      </c>
      <c r="C986" s="68">
        <f t="shared" si="106"/>
        <v>0</v>
      </c>
      <c r="D986" s="68">
        <f t="shared" si="106"/>
        <v>0</v>
      </c>
      <c r="E986" s="143">
        <f t="shared" si="101"/>
        <v>986</v>
      </c>
      <c r="F986" s="68"/>
      <c r="G986" s="68" t="str">
        <f t="shared" si="107"/>
        <v>←先にカタログのタイプを選択</v>
      </c>
      <c r="AB986" s="104"/>
      <c r="AC986" s="104"/>
      <c r="AD986" s="104"/>
    </row>
    <row r="987" spans="1:30">
      <c r="A987" s="106"/>
      <c r="B987" s="68" t="str">
        <f t="shared" si="105"/>
        <v>選択</v>
      </c>
      <c r="C987" s="68">
        <f t="shared" si="106"/>
        <v>0</v>
      </c>
      <c r="D987" s="68">
        <f t="shared" si="106"/>
        <v>0</v>
      </c>
      <c r="E987" s="143">
        <f t="shared" si="101"/>
        <v>987</v>
      </c>
      <c r="F987" s="68"/>
      <c r="G987" s="68" t="str">
        <f t="shared" si="107"/>
        <v>←先にカタログのタイプを選択</v>
      </c>
      <c r="AB987" s="104"/>
      <c r="AC987" s="104"/>
      <c r="AD987" s="104"/>
    </row>
    <row r="988" spans="1:30">
      <c r="A988" s="106"/>
      <c r="B988" s="68" t="str">
        <f t="shared" si="105"/>
        <v>選択</v>
      </c>
      <c r="C988" s="68">
        <f t="shared" si="106"/>
        <v>0</v>
      </c>
      <c r="D988" s="68">
        <f t="shared" si="106"/>
        <v>0</v>
      </c>
      <c r="E988" s="143">
        <f t="shared" si="101"/>
        <v>988</v>
      </c>
      <c r="F988" s="68"/>
      <c r="G988" s="68" t="str">
        <f t="shared" si="107"/>
        <v>←先にカタログのタイプを選択</v>
      </c>
      <c r="AB988" s="104"/>
      <c r="AC988" s="104"/>
      <c r="AD988" s="104"/>
    </row>
    <row r="989" spans="1:30">
      <c r="A989" s="106"/>
      <c r="B989" s="68" t="str">
        <f t="shared" si="105"/>
        <v>選択</v>
      </c>
      <c r="C989" s="68">
        <f t="shared" si="106"/>
        <v>0</v>
      </c>
      <c r="D989" s="68">
        <f t="shared" si="106"/>
        <v>0</v>
      </c>
      <c r="E989" s="143">
        <f t="shared" si="101"/>
        <v>989</v>
      </c>
      <c r="F989" s="68"/>
      <c r="G989" s="68" t="str">
        <f t="shared" si="107"/>
        <v>←先にカタログのタイプを選択</v>
      </c>
      <c r="AB989" s="104"/>
      <c r="AC989" s="104"/>
      <c r="AD989" s="104"/>
    </row>
    <row r="990" spans="1:30">
      <c r="A990" s="106"/>
      <c r="B990" s="68" t="str">
        <f t="shared" si="105"/>
        <v>選択</v>
      </c>
      <c r="C990" s="68">
        <f t="shared" si="106"/>
        <v>0</v>
      </c>
      <c r="D990" s="68">
        <f t="shared" si="106"/>
        <v>0</v>
      </c>
      <c r="E990" s="143">
        <f t="shared" si="101"/>
        <v>990</v>
      </c>
      <c r="F990" s="68"/>
      <c r="G990" s="68" t="str">
        <f t="shared" si="107"/>
        <v>←先にカタログのタイプを選択</v>
      </c>
      <c r="AB990" s="104"/>
      <c r="AC990" s="104"/>
      <c r="AD990" s="104"/>
    </row>
    <row r="991" spans="1:30">
      <c r="A991" s="106"/>
      <c r="B991" s="68" t="str">
        <f t="shared" si="105"/>
        <v>選択</v>
      </c>
      <c r="C991" s="68">
        <f t="shared" si="106"/>
        <v>0</v>
      </c>
      <c r="D991" s="68">
        <f t="shared" si="106"/>
        <v>0</v>
      </c>
      <c r="E991" s="143">
        <f t="shared" si="101"/>
        <v>991</v>
      </c>
      <c r="F991" s="68"/>
      <c r="G991" s="68" t="str">
        <f t="shared" si="107"/>
        <v>←先にカタログのタイプを選択</v>
      </c>
      <c r="AB991" s="104"/>
      <c r="AC991" s="104"/>
      <c r="AD991" s="104"/>
    </row>
    <row r="992" spans="1:30">
      <c r="A992" s="106"/>
      <c r="B992" s="68" t="str">
        <f t="shared" si="105"/>
        <v>選択</v>
      </c>
      <c r="C992" s="68">
        <f t="shared" si="106"/>
        <v>0</v>
      </c>
      <c r="D992" s="68">
        <f t="shared" si="106"/>
        <v>0</v>
      </c>
      <c r="E992" s="143">
        <f t="shared" si="101"/>
        <v>992</v>
      </c>
      <c r="F992" s="68"/>
      <c r="G992" s="68" t="str">
        <f t="shared" si="107"/>
        <v>←先にカタログのタイプを選択</v>
      </c>
      <c r="AB992" s="104"/>
      <c r="AC992" s="104"/>
      <c r="AD992" s="104"/>
    </row>
    <row r="993" spans="1:30">
      <c r="A993" s="106"/>
      <c r="B993" s="68" t="str">
        <f t="shared" si="105"/>
        <v>選択</v>
      </c>
      <c r="C993" s="68">
        <f t="shared" si="106"/>
        <v>0</v>
      </c>
      <c r="D993" s="68">
        <f t="shared" si="106"/>
        <v>0</v>
      </c>
      <c r="E993" s="143">
        <f t="shared" si="101"/>
        <v>993</v>
      </c>
      <c r="F993" s="68"/>
      <c r="G993" s="68" t="str">
        <f t="shared" si="107"/>
        <v>←先にカタログのタイプを選択</v>
      </c>
      <c r="AB993" s="104"/>
      <c r="AC993" s="104"/>
      <c r="AD993" s="104"/>
    </row>
    <row r="994" spans="1:30">
      <c r="A994" s="106"/>
      <c r="B994" s="68" t="str">
        <f t="shared" si="105"/>
        <v>選択</v>
      </c>
      <c r="C994" s="68">
        <f t="shared" si="106"/>
        <v>0</v>
      </c>
      <c r="D994" s="68">
        <f t="shared" si="106"/>
        <v>0</v>
      </c>
      <c r="E994" s="143">
        <f t="shared" si="101"/>
        <v>994</v>
      </c>
      <c r="F994" s="68"/>
      <c r="G994" s="68" t="str">
        <f t="shared" si="107"/>
        <v>←先にカタログのタイプを選択</v>
      </c>
      <c r="AB994" s="104"/>
      <c r="AC994" s="104"/>
      <c r="AD994" s="104"/>
    </row>
    <row r="995" spans="1:30">
      <c r="A995" s="106"/>
      <c r="B995" s="68" t="str">
        <f t="shared" si="105"/>
        <v>選択</v>
      </c>
      <c r="C995" s="68">
        <f t="shared" si="106"/>
        <v>0</v>
      </c>
      <c r="D995" s="68">
        <f t="shared" si="106"/>
        <v>0</v>
      </c>
      <c r="E995" s="143">
        <f t="shared" ref="E995:E1058" si="108">E994+1</f>
        <v>995</v>
      </c>
      <c r="F995" s="68"/>
      <c r="G995" s="68" t="str">
        <f t="shared" si="107"/>
        <v>←先にカタログのタイプを選択</v>
      </c>
      <c r="AB995" s="104"/>
      <c r="AC995" s="104"/>
      <c r="AD995" s="104"/>
    </row>
    <row r="996" spans="1:30">
      <c r="A996" s="106"/>
      <c r="B996" s="68" t="str">
        <f t="shared" si="105"/>
        <v>選択</v>
      </c>
      <c r="C996" s="68">
        <f t="shared" si="106"/>
        <v>0</v>
      </c>
      <c r="D996" s="68">
        <f t="shared" si="106"/>
        <v>0</v>
      </c>
      <c r="E996" s="143">
        <f t="shared" si="108"/>
        <v>996</v>
      </c>
      <c r="F996" s="68"/>
      <c r="G996" s="68" t="str">
        <f t="shared" si="107"/>
        <v>←先にカタログのタイプを選択</v>
      </c>
      <c r="AB996" s="104"/>
      <c r="AC996" s="104"/>
      <c r="AD996" s="104"/>
    </row>
    <row r="997" spans="1:30">
      <c r="A997" s="106"/>
      <c r="B997" s="68" t="str">
        <f t="shared" si="105"/>
        <v>選択</v>
      </c>
      <c r="C997" s="68">
        <f t="shared" si="106"/>
        <v>0</v>
      </c>
      <c r="D997" s="68">
        <f t="shared" si="106"/>
        <v>0</v>
      </c>
      <c r="E997" s="143">
        <f t="shared" si="108"/>
        <v>997</v>
      </c>
      <c r="F997" s="68"/>
      <c r="G997" s="68" t="str">
        <f t="shared" si="107"/>
        <v>←先にカタログのタイプを選択</v>
      </c>
      <c r="AB997" s="104"/>
      <c r="AC997" s="104"/>
      <c r="AD997" s="104"/>
    </row>
    <row r="998" spans="1:30">
      <c r="A998" s="106"/>
      <c r="B998" s="68" t="str">
        <f t="shared" si="105"/>
        <v>選択</v>
      </c>
      <c r="C998" s="68">
        <f t="shared" si="106"/>
        <v>0</v>
      </c>
      <c r="D998" s="68">
        <f t="shared" si="106"/>
        <v>0</v>
      </c>
      <c r="E998" s="143">
        <f t="shared" si="108"/>
        <v>998</v>
      </c>
      <c r="F998" s="68"/>
      <c r="G998" s="68" t="str">
        <f t="shared" si="107"/>
        <v>←先にカタログのタイプを選択</v>
      </c>
      <c r="AB998" s="104"/>
      <c r="AC998" s="104"/>
      <c r="AD998" s="104"/>
    </row>
    <row r="999" spans="1:30">
      <c r="A999" s="144"/>
      <c r="B999" s="10"/>
      <c r="C999" s="10"/>
      <c r="D999" s="10"/>
      <c r="E999" s="145">
        <f t="shared" si="108"/>
        <v>999</v>
      </c>
      <c r="F999" s="10"/>
      <c r="G999" s="10"/>
      <c r="AB999" s="104"/>
      <c r="AC999" s="104"/>
      <c r="AD999" s="104"/>
    </row>
    <row r="1000" spans="1:30">
      <c r="A1000" s="144"/>
      <c r="B1000" s="10"/>
      <c r="C1000" s="10"/>
      <c r="D1000" s="10"/>
      <c r="E1000" s="145">
        <f t="shared" si="108"/>
        <v>1000</v>
      </c>
      <c r="F1000" s="10"/>
      <c r="G1000" s="10"/>
      <c r="AB1000" s="104"/>
      <c r="AC1000" s="104"/>
      <c r="AD1000" s="104"/>
    </row>
    <row r="1001" spans="1:30">
      <c r="A1001" s="106">
        <v>29</v>
      </c>
      <c r="B1001" s="68" t="str">
        <f>IF(
$F$1001=2,CHOOSE(
$B$129,"選択",D2,G2,J2,M2,P2,S2,V2,Y2,AB2,AE2,AH2,AK2,AN2,AQ2,AT2,AW2,AZ2,BC2,BF2,BI2,BL2,BO2,BR2,BU2,BX2,CA2,CD2),IF(
$F$1001=3,CHOOSE(
$B$129,"選択",CM2,CP2,CS2,CV2,CY2,DB2,DE2,DH2,DK2,DN2,DQ2,DT2,DW2,DZ2,EC2,EF2,EI2,EL2,EO2,ER2,EU2,EX2,FA2,FD2,FG2,FJ2,FM2),IF(
$F$1001=4,CHOOSE(
$B$129,"選択",FT2,FW2,FZ2,GC2,GF2,GI2,GL2,GO2,GR2,GU2,GX2,HA2,HD2,HG2,HJ2,HM2,HP2,HS2,HV2,HY2,IB2,IE2,IH2,IK2,IN2,IQ2,IT2),IF(
$F$1001=5,CHOOSE(
$B$129,"選択",D2002,G2002,J2002,M2002,P2002,S2002,V2002,Y2002,AB2002,AE2002,AH2002,AK2002,AN2002,AQ2002,AT2002,AW2002,AZ2002,BC2002,BF2002,BI2002,BL2002,BO2002,BR2002,BU2002,BX2002,CA2002,CD2002),CHOOSE(
$B$129,"選択",CM2002,CP2002,CS2002,CV2002,CY2002,DB2002,DE2002,DH2002,DK2002,DN2002,DQ2002,DT2002,DW2002,DZ2002,EC2002,EF2002,EI2002,EL2002,EO2002,ER2002,EU2002,EX2002,FA2002,FD2002,FG2002,FJ2002,FM2002)))))</f>
        <v>選択</v>
      </c>
      <c r="C1001" s="68">
        <f>IF(
$F$1001=2,CHOOSE(
$B$129,0,E2,H2,K2,N2,Q2,T2,W2,Z2,AC2,AF2,AI2,AL2,AO2,AR2,AU2,AX2,BA2,BD2,BG2,BJ2,BM2,BP2,BS2,BV2,BY2,CB2,CE2),IF(
$F$1001=3,CHOOSE(
$B$129,0,CN2,CQ2,CT2,CW2,CZ2,DC2,DF2,DI2,DL2,DO2,DR2,DU2,DX2,EA2,ED2,EG2,EJ2,EM2,EP2,ES2,EV2,EY2,FB2,FE2,FH2,FK2,FN2),IF(
$F$1001=4,CHOOSE(
$B$129,0,FU2,FX2,GA2,GD2,GG2,GJ2,GM2,GP2,GS2,GV2,GY2,HB2,HE2,HH2,HK2,HN2,HQ2,HT2,HW2,HZ2,IC2,IF2,II2,IL2,IO2,IR2,IU2),IF(
$F$1001=5,CHOOSE(
$B$129,0,E2002,H2002,K2002,N2002,Q2002,T2002,W2002,Z2002,AC2002,AF2002,AI2002,AL2002,AO2002,AR2002,AU2002,AX2002,BA2002,BD2002,BG2002,BJ2002,BM2002,BP2002,BS2002,BV2002,BY2002,CB2002,CE2002),CHOOSE(
$B$129,0,CN2002,CQ2002,CT2002,CW2002,CZ2002,DC2002,DF2002,DI2002,DL2002,DO2002,DR2002,DU2002,DX2002,EA2002,ED2002,EG2002,EJ2002,EM2002,EP2002,ES2002,EV2002,EY2002,FB2002,FE2002,FH2002,FK2002,FN2002)))))</f>
        <v>0</v>
      </c>
      <c r="D1001" s="68">
        <f>IF(
$F$1001=2,CHOOSE(
$B$129,0,F2,I2,L2,O2,R2,U2,X2,AA2,AD2,AG2,AJ2,AM2,AP2,AS2,AV2,AY2,BB2,BE2,BH2,BK2,BN2,BQ2,BT2,BW2,BZ2,CC2,CF2),IF(
$F$1001=3,CHOOSE(
$B$129,0,CO2,CR2,CU2,CX2,DA2,DD2,DG2,DJ2,DM2,DP2,DS2,DV2,DY2,EB2,EE2,EH2,EK2,EN2,EQ2,ET2,EW2,EZ2,FC2,FF2,FI2,FL2,FO2),IF(
$F$1001=4,CHOOSE(
$B$129,0,FV2,FY2,GB2,GE2,GH2,GK2,GN2,GQ2,GT2,GW2,GZ2,HC2,HF2,HI2,HL2,HO2,HR2,HU2,HX2,IA2,ID2,IG2,IJ2,IM2,IP2,IS2,IV2),IF(
$F$1001=5,CHOOSE(
$B$129,0,F2002,I2002,L2002,O2002,R2002,U2002,X2002,AA2002,AD2002,AG2002,AJ2002,AM2002,AP2002,AS2002,AV2002,AY2002,BB2002,BE2002,BH2002,BK2002,BN2002,BQ2002,BT2002,BW2002,BZ2002,CC2002,CF2002),CHOOSE(
$B$129,0,CO2002,CR2002,CU2002,CX2002,DA2002,DD2002,DG2002,DJ2002,DM2002,DP2002,DS2002,DV2002,DY2002,EB2002,EE2002,EH2002,EK2002,EN2002,EQ2002,ET2002,EW2002,EZ2002,FC2002,FF2002,FI2002,FL2002,FO2002)))))</f>
        <v>0</v>
      </c>
      <c r="E1001" s="143">
        <f t="shared" si="108"/>
        <v>1001</v>
      </c>
      <c r="F1001" s="68">
        <v>1</v>
      </c>
      <c r="G1001" s="68" t="str">
        <f>CHOOSE($F$1001,"←先にカタログのタイプを選択",C2,CL2,FS2,C2002,CL2002)</f>
        <v>←先にカタログのタイプを選択</v>
      </c>
      <c r="AB1001" s="104"/>
      <c r="AC1001" s="104"/>
      <c r="AD1001" s="104"/>
    </row>
    <row r="1002" spans="1:30">
      <c r="A1002" s="106"/>
      <c r="B1002" s="68" t="str">
        <f t="shared" ref="B1002:B1028" si="109">IF(
$F$1001=2,CHOOSE(
$B$129,"選択",D3,G3,J3,M3,P3,S3,V3,Y3,AB3,AE3,AH3,AK3,AN3,AQ3,AT3,AW3,AZ3,BC3,BF3,BI3,BL3,BO3,BR3,BU3,BX3,CA3,CD3),IF(
$F$1001=3,CHOOSE(
$B$129,"選択",CM3,CP3,CS3,CV3,CY3,DB3,DE3,DH3,DK3,DN3,DQ3,DT3,DW3,DZ3,EC3,EF3,EI3,EL3,EO3,ER3,EU3,EX3,FA3,FD3,FG3,FJ3,FM3),IF(
$F$1001=4,CHOOSE(
$B$129,"選択",FT3,FW3,FZ3,GC3,GF3,GI3,GL3,GO3,GR3,GU3,GX3,HA3,HD3,HG3,HJ3,HM3,HP3,HS3,HV3,HY3,IB3,IE3,IH3,IK3,IN3,IQ3,IT3),IF(
$F$1001=5,CHOOSE(
$B$129,"選択",D2003,G2003,J2003,M2003,P2003,S2003,V2003,Y2003,AB2003,AE2003,AH2003,AK2003,AN2003,AQ2003,AT2003,AW2003,AZ2003,BC2003,BF2003,BI2003,BL2003,BO2003,BR2003,BU2003,BX2003,CA2003,CD2003),CHOOSE(
$B$129,"選択",CM2003,CP2003,CS2003,CV2003,CY2003,DB2003,DE2003,DH2003,DK2003,DN2003,DQ2003,DT2003,DW2003,DZ2003,EC2003,EF2003,EI2003,EL2003,EO2003,ER2003,EU2003,EX2003,FA2003,FD2003,FG2003,FJ2003,FM2003)))))</f>
        <v>選択</v>
      </c>
      <c r="C1002" s="68">
        <f t="shared" ref="C1002:D1028" si="110">IF(
$F$1001=2,CHOOSE(
$B$129,0,E3,H3,K3,N3,Q3,T3,W3,Z3,AC3,AF3,AI3,AL3,AO3,AR3,AU3,AX3,BA3,BD3,BG3,BJ3,BM3,BP3,BS3,BV3,BY3,CB3,CE3),IF(
$F$1001=3,CHOOSE(
$B$129,0,CN3,CQ3,CT3,CW3,CZ3,DC3,DF3,DI3,DL3,DO3,DR3,DU3,DX3,EA3,ED3,EG3,EJ3,EM3,EP3,ES3,EV3,EY3,FB3,FE3,FH3,FK3,FN3),IF(
$F$1001=4,CHOOSE(
$B$129,0,FU3,FX3,GA3,GD3,GG3,GJ3,GM3,GP3,GS3,GV3,GY3,HB3,HE3,HH3,HK3,HN3,HQ3,HT3,HW3,HZ3,IC3,IF3,II3,IL3,IO3,IR3,IU3),IF(
$F$1001=5,CHOOSE(
$B$129,0,E2003,H2003,K2003,N2003,Q2003,T2003,W2003,Z2003,AC2003,AF2003,AI2003,AL2003,AO2003,AR2003,AU2003,AX2003,BA2003,BD2003,BG2003,BJ2003,BM2003,BP2003,BS2003,BV2003,BY2003,CB2003,CE2003),CHOOSE(
$B$129,0,CN2003,CQ2003,CT2003,CW2003,CZ2003,DC2003,DF2003,DI2003,DL2003,DO2003,DR2003,DU2003,DX2003,EA2003,ED2003,EG2003,EJ2003,EM2003,EP2003,ES2003,EV2003,EY2003,FB2003,FE2003,FH2003,FK2003,FN2003)))))</f>
        <v>0</v>
      </c>
      <c r="D1002" s="68">
        <f t="shared" si="110"/>
        <v>0</v>
      </c>
      <c r="E1002" s="143">
        <f t="shared" si="108"/>
        <v>1002</v>
      </c>
      <c r="F1002" s="68"/>
      <c r="G1002" s="68" t="str">
        <f t="shared" ref="G1002:G1028" si="111">CHOOSE($F$1001,"←先にカタログのタイプを選択",C3,CL3,FS3,C2003,CL2003)</f>
        <v>←先にカタログのタイプを選択</v>
      </c>
      <c r="AB1002" s="104"/>
      <c r="AC1002" s="104"/>
      <c r="AD1002" s="104"/>
    </row>
    <row r="1003" spans="1:30">
      <c r="A1003" s="106"/>
      <c r="B1003" s="68" t="str">
        <f t="shared" si="109"/>
        <v>選択</v>
      </c>
      <c r="C1003" s="68">
        <f t="shared" si="110"/>
        <v>0</v>
      </c>
      <c r="D1003" s="68">
        <f t="shared" si="110"/>
        <v>0</v>
      </c>
      <c r="E1003" s="143">
        <f t="shared" si="108"/>
        <v>1003</v>
      </c>
      <c r="F1003" s="68"/>
      <c r="G1003" s="68" t="str">
        <f t="shared" si="111"/>
        <v>←先にカタログのタイプを選択</v>
      </c>
      <c r="AB1003" s="104"/>
      <c r="AC1003" s="104"/>
      <c r="AD1003" s="104"/>
    </row>
    <row r="1004" spans="1:30">
      <c r="A1004" s="106"/>
      <c r="B1004" s="68" t="str">
        <f t="shared" si="109"/>
        <v>選択</v>
      </c>
      <c r="C1004" s="68">
        <f t="shared" si="110"/>
        <v>0</v>
      </c>
      <c r="D1004" s="68">
        <f t="shared" si="110"/>
        <v>0</v>
      </c>
      <c r="E1004" s="143">
        <f t="shared" si="108"/>
        <v>1004</v>
      </c>
      <c r="F1004" s="68"/>
      <c r="G1004" s="68" t="str">
        <f t="shared" si="111"/>
        <v>←先にカタログのタイプを選択</v>
      </c>
      <c r="AB1004" s="104"/>
      <c r="AC1004" s="104"/>
      <c r="AD1004" s="104"/>
    </row>
    <row r="1005" spans="1:30">
      <c r="A1005" s="106"/>
      <c r="B1005" s="68" t="str">
        <f t="shared" si="109"/>
        <v>選択</v>
      </c>
      <c r="C1005" s="68">
        <f t="shared" si="110"/>
        <v>0</v>
      </c>
      <c r="D1005" s="68">
        <f t="shared" si="110"/>
        <v>0</v>
      </c>
      <c r="E1005" s="143">
        <f t="shared" si="108"/>
        <v>1005</v>
      </c>
      <c r="F1005" s="68"/>
      <c r="G1005" s="68" t="str">
        <f t="shared" si="111"/>
        <v>←先にカタログのタイプを選択</v>
      </c>
      <c r="AB1005" s="104"/>
      <c r="AC1005" s="104"/>
      <c r="AD1005" s="104"/>
    </row>
    <row r="1006" spans="1:30">
      <c r="A1006" s="106"/>
      <c r="B1006" s="68" t="str">
        <f t="shared" si="109"/>
        <v>選択</v>
      </c>
      <c r="C1006" s="68">
        <f t="shared" si="110"/>
        <v>0</v>
      </c>
      <c r="D1006" s="68">
        <f t="shared" si="110"/>
        <v>0</v>
      </c>
      <c r="E1006" s="143">
        <f t="shared" si="108"/>
        <v>1006</v>
      </c>
      <c r="F1006" s="68"/>
      <c r="G1006" s="68" t="str">
        <f t="shared" si="111"/>
        <v>←先にカタログのタイプを選択</v>
      </c>
      <c r="AB1006" s="104"/>
      <c r="AC1006" s="104"/>
      <c r="AD1006" s="104"/>
    </row>
    <row r="1007" spans="1:30">
      <c r="A1007" s="106"/>
      <c r="B1007" s="68" t="str">
        <f t="shared" si="109"/>
        <v>選択</v>
      </c>
      <c r="C1007" s="68">
        <f t="shared" si="110"/>
        <v>0</v>
      </c>
      <c r="D1007" s="68">
        <f t="shared" si="110"/>
        <v>0</v>
      </c>
      <c r="E1007" s="143">
        <f t="shared" si="108"/>
        <v>1007</v>
      </c>
      <c r="F1007" s="68"/>
      <c r="G1007" s="68" t="str">
        <f t="shared" si="111"/>
        <v>←先にカタログのタイプを選択</v>
      </c>
      <c r="AB1007" s="104"/>
      <c r="AC1007" s="104"/>
      <c r="AD1007" s="104"/>
    </row>
    <row r="1008" spans="1:30">
      <c r="A1008" s="106"/>
      <c r="B1008" s="68" t="str">
        <f t="shared" si="109"/>
        <v>選択</v>
      </c>
      <c r="C1008" s="68">
        <f t="shared" si="110"/>
        <v>0</v>
      </c>
      <c r="D1008" s="68">
        <f t="shared" si="110"/>
        <v>0</v>
      </c>
      <c r="E1008" s="143">
        <f t="shared" si="108"/>
        <v>1008</v>
      </c>
      <c r="F1008" s="68"/>
      <c r="G1008" s="68" t="str">
        <f t="shared" si="111"/>
        <v>←先にカタログのタイプを選択</v>
      </c>
      <c r="AB1008" s="104"/>
      <c r="AC1008" s="104"/>
      <c r="AD1008" s="104"/>
    </row>
    <row r="1009" spans="1:30">
      <c r="A1009" s="106"/>
      <c r="B1009" s="68" t="str">
        <f t="shared" si="109"/>
        <v>選択</v>
      </c>
      <c r="C1009" s="68">
        <f t="shared" si="110"/>
        <v>0</v>
      </c>
      <c r="D1009" s="68">
        <f t="shared" si="110"/>
        <v>0</v>
      </c>
      <c r="E1009" s="143">
        <f t="shared" si="108"/>
        <v>1009</v>
      </c>
      <c r="F1009" s="68"/>
      <c r="G1009" s="68" t="str">
        <f t="shared" si="111"/>
        <v>←先にカタログのタイプを選択</v>
      </c>
      <c r="AB1009" s="104"/>
      <c r="AC1009" s="104"/>
      <c r="AD1009" s="104"/>
    </row>
    <row r="1010" spans="1:30">
      <c r="A1010" s="106"/>
      <c r="B1010" s="68" t="str">
        <f t="shared" si="109"/>
        <v>選択</v>
      </c>
      <c r="C1010" s="68">
        <f t="shared" si="110"/>
        <v>0</v>
      </c>
      <c r="D1010" s="68">
        <f t="shared" si="110"/>
        <v>0</v>
      </c>
      <c r="E1010" s="143">
        <f t="shared" si="108"/>
        <v>1010</v>
      </c>
      <c r="F1010" s="68"/>
      <c r="G1010" s="68" t="str">
        <f t="shared" si="111"/>
        <v>←先にカタログのタイプを選択</v>
      </c>
      <c r="AB1010" s="104"/>
      <c r="AC1010" s="104"/>
      <c r="AD1010" s="104"/>
    </row>
    <row r="1011" spans="1:30">
      <c r="A1011" s="106"/>
      <c r="B1011" s="68" t="str">
        <f t="shared" si="109"/>
        <v>選択</v>
      </c>
      <c r="C1011" s="68">
        <f t="shared" si="110"/>
        <v>0</v>
      </c>
      <c r="D1011" s="68">
        <f t="shared" si="110"/>
        <v>0</v>
      </c>
      <c r="E1011" s="143">
        <f t="shared" si="108"/>
        <v>1011</v>
      </c>
      <c r="F1011" s="68"/>
      <c r="G1011" s="68" t="str">
        <f t="shared" si="111"/>
        <v>←先にカタログのタイプを選択</v>
      </c>
      <c r="AB1011" s="104"/>
      <c r="AC1011" s="104"/>
      <c r="AD1011" s="104"/>
    </row>
    <row r="1012" spans="1:30">
      <c r="A1012" s="106"/>
      <c r="B1012" s="68" t="str">
        <f t="shared" si="109"/>
        <v>選択</v>
      </c>
      <c r="C1012" s="68">
        <f t="shared" si="110"/>
        <v>0</v>
      </c>
      <c r="D1012" s="68">
        <f t="shared" si="110"/>
        <v>0</v>
      </c>
      <c r="E1012" s="143">
        <f t="shared" si="108"/>
        <v>1012</v>
      </c>
      <c r="F1012" s="68"/>
      <c r="G1012" s="68" t="str">
        <f t="shared" si="111"/>
        <v>←先にカタログのタイプを選択</v>
      </c>
      <c r="AB1012" s="104"/>
      <c r="AC1012" s="104"/>
      <c r="AD1012" s="104"/>
    </row>
    <row r="1013" spans="1:30">
      <c r="A1013" s="106"/>
      <c r="B1013" s="68" t="str">
        <f t="shared" si="109"/>
        <v>選択</v>
      </c>
      <c r="C1013" s="68">
        <f t="shared" si="110"/>
        <v>0</v>
      </c>
      <c r="D1013" s="68">
        <f t="shared" si="110"/>
        <v>0</v>
      </c>
      <c r="E1013" s="143">
        <f t="shared" si="108"/>
        <v>1013</v>
      </c>
      <c r="F1013" s="68"/>
      <c r="G1013" s="68" t="str">
        <f t="shared" si="111"/>
        <v>←先にカタログのタイプを選択</v>
      </c>
      <c r="AB1013" s="104"/>
      <c r="AC1013" s="104"/>
      <c r="AD1013" s="104"/>
    </row>
    <row r="1014" spans="1:30">
      <c r="A1014" s="106"/>
      <c r="B1014" s="68" t="str">
        <f t="shared" si="109"/>
        <v>選択</v>
      </c>
      <c r="C1014" s="68">
        <f t="shared" si="110"/>
        <v>0</v>
      </c>
      <c r="D1014" s="68">
        <f t="shared" si="110"/>
        <v>0</v>
      </c>
      <c r="E1014" s="143">
        <f t="shared" si="108"/>
        <v>1014</v>
      </c>
      <c r="F1014" s="68"/>
      <c r="G1014" s="68" t="str">
        <f t="shared" si="111"/>
        <v>←先にカタログのタイプを選択</v>
      </c>
      <c r="AB1014" s="104"/>
      <c r="AC1014" s="104"/>
      <c r="AD1014" s="104"/>
    </row>
    <row r="1015" spans="1:30">
      <c r="A1015" s="106"/>
      <c r="B1015" s="68" t="str">
        <f t="shared" si="109"/>
        <v>選択</v>
      </c>
      <c r="C1015" s="68">
        <f t="shared" si="110"/>
        <v>0</v>
      </c>
      <c r="D1015" s="68">
        <f t="shared" si="110"/>
        <v>0</v>
      </c>
      <c r="E1015" s="143">
        <f t="shared" si="108"/>
        <v>1015</v>
      </c>
      <c r="F1015" s="68"/>
      <c r="G1015" s="68" t="str">
        <f t="shared" si="111"/>
        <v>←先にカタログのタイプを選択</v>
      </c>
      <c r="AB1015" s="104"/>
      <c r="AC1015" s="104"/>
      <c r="AD1015" s="104"/>
    </row>
    <row r="1016" spans="1:30">
      <c r="A1016" s="106"/>
      <c r="B1016" s="68" t="str">
        <f t="shared" si="109"/>
        <v>選択</v>
      </c>
      <c r="C1016" s="68">
        <f t="shared" si="110"/>
        <v>0</v>
      </c>
      <c r="D1016" s="68">
        <f t="shared" si="110"/>
        <v>0</v>
      </c>
      <c r="E1016" s="143">
        <f t="shared" si="108"/>
        <v>1016</v>
      </c>
      <c r="F1016" s="68"/>
      <c r="G1016" s="68" t="str">
        <f t="shared" si="111"/>
        <v>←先にカタログのタイプを選択</v>
      </c>
      <c r="AB1016" s="104"/>
      <c r="AC1016" s="104"/>
      <c r="AD1016" s="104"/>
    </row>
    <row r="1017" spans="1:30">
      <c r="A1017" s="106"/>
      <c r="B1017" s="68" t="str">
        <f t="shared" si="109"/>
        <v>選択</v>
      </c>
      <c r="C1017" s="68">
        <f t="shared" si="110"/>
        <v>0</v>
      </c>
      <c r="D1017" s="68">
        <f t="shared" si="110"/>
        <v>0</v>
      </c>
      <c r="E1017" s="143">
        <f t="shared" si="108"/>
        <v>1017</v>
      </c>
      <c r="F1017" s="68"/>
      <c r="G1017" s="68" t="str">
        <f t="shared" si="111"/>
        <v>←先にカタログのタイプを選択</v>
      </c>
      <c r="AB1017" s="104"/>
      <c r="AC1017" s="104"/>
      <c r="AD1017" s="104"/>
    </row>
    <row r="1018" spans="1:30">
      <c r="A1018" s="106"/>
      <c r="B1018" s="68" t="str">
        <f t="shared" si="109"/>
        <v>選択</v>
      </c>
      <c r="C1018" s="68">
        <f t="shared" si="110"/>
        <v>0</v>
      </c>
      <c r="D1018" s="68">
        <f t="shared" si="110"/>
        <v>0</v>
      </c>
      <c r="E1018" s="143">
        <f t="shared" si="108"/>
        <v>1018</v>
      </c>
      <c r="F1018" s="68"/>
      <c r="G1018" s="68" t="str">
        <f t="shared" si="111"/>
        <v>←先にカタログのタイプを選択</v>
      </c>
      <c r="AB1018" s="104"/>
      <c r="AC1018" s="104"/>
      <c r="AD1018" s="104"/>
    </row>
    <row r="1019" spans="1:30">
      <c r="A1019" s="106"/>
      <c r="B1019" s="68" t="str">
        <f t="shared" si="109"/>
        <v>選択</v>
      </c>
      <c r="C1019" s="68">
        <f t="shared" si="110"/>
        <v>0</v>
      </c>
      <c r="D1019" s="68">
        <f t="shared" si="110"/>
        <v>0</v>
      </c>
      <c r="E1019" s="143">
        <f t="shared" si="108"/>
        <v>1019</v>
      </c>
      <c r="F1019" s="68"/>
      <c r="G1019" s="68" t="str">
        <f t="shared" si="111"/>
        <v>←先にカタログのタイプを選択</v>
      </c>
      <c r="AB1019" s="104"/>
      <c r="AC1019" s="104"/>
      <c r="AD1019" s="104"/>
    </row>
    <row r="1020" spans="1:30">
      <c r="A1020" s="106"/>
      <c r="B1020" s="68" t="str">
        <f t="shared" si="109"/>
        <v>選択</v>
      </c>
      <c r="C1020" s="68">
        <f t="shared" si="110"/>
        <v>0</v>
      </c>
      <c r="D1020" s="68">
        <f t="shared" si="110"/>
        <v>0</v>
      </c>
      <c r="E1020" s="143">
        <f t="shared" si="108"/>
        <v>1020</v>
      </c>
      <c r="F1020" s="68"/>
      <c r="G1020" s="68" t="str">
        <f t="shared" si="111"/>
        <v>←先にカタログのタイプを選択</v>
      </c>
      <c r="AB1020" s="104"/>
      <c r="AC1020" s="104"/>
      <c r="AD1020" s="104"/>
    </row>
    <row r="1021" spans="1:30">
      <c r="A1021" s="106"/>
      <c r="B1021" s="68" t="str">
        <f t="shared" si="109"/>
        <v>選択</v>
      </c>
      <c r="C1021" s="68">
        <f t="shared" si="110"/>
        <v>0</v>
      </c>
      <c r="D1021" s="68">
        <f t="shared" si="110"/>
        <v>0</v>
      </c>
      <c r="E1021" s="143">
        <f t="shared" si="108"/>
        <v>1021</v>
      </c>
      <c r="F1021" s="68"/>
      <c r="G1021" s="68" t="str">
        <f t="shared" si="111"/>
        <v>←先にカタログのタイプを選択</v>
      </c>
      <c r="AB1021" s="104"/>
      <c r="AC1021" s="104"/>
      <c r="AD1021" s="104"/>
    </row>
    <row r="1022" spans="1:30">
      <c r="A1022" s="106"/>
      <c r="B1022" s="68" t="str">
        <f t="shared" si="109"/>
        <v>選択</v>
      </c>
      <c r="C1022" s="68">
        <f t="shared" si="110"/>
        <v>0</v>
      </c>
      <c r="D1022" s="68">
        <f t="shared" si="110"/>
        <v>0</v>
      </c>
      <c r="E1022" s="143">
        <f t="shared" si="108"/>
        <v>1022</v>
      </c>
      <c r="F1022" s="68"/>
      <c r="G1022" s="68" t="str">
        <f t="shared" si="111"/>
        <v>←先にカタログのタイプを選択</v>
      </c>
      <c r="AB1022" s="104"/>
      <c r="AC1022" s="104"/>
      <c r="AD1022" s="104"/>
    </row>
    <row r="1023" spans="1:30">
      <c r="A1023" s="106"/>
      <c r="B1023" s="68" t="str">
        <f t="shared" si="109"/>
        <v>選択</v>
      </c>
      <c r="C1023" s="68">
        <f t="shared" si="110"/>
        <v>0</v>
      </c>
      <c r="D1023" s="68">
        <f t="shared" si="110"/>
        <v>0</v>
      </c>
      <c r="E1023" s="143">
        <f t="shared" si="108"/>
        <v>1023</v>
      </c>
      <c r="F1023" s="68"/>
      <c r="G1023" s="68" t="str">
        <f t="shared" si="111"/>
        <v>←先にカタログのタイプを選択</v>
      </c>
      <c r="AB1023" s="104"/>
      <c r="AC1023" s="104"/>
      <c r="AD1023" s="104"/>
    </row>
    <row r="1024" spans="1:30">
      <c r="A1024" s="106"/>
      <c r="B1024" s="68" t="str">
        <f t="shared" si="109"/>
        <v>選択</v>
      </c>
      <c r="C1024" s="68">
        <f t="shared" si="110"/>
        <v>0</v>
      </c>
      <c r="D1024" s="68">
        <f t="shared" si="110"/>
        <v>0</v>
      </c>
      <c r="E1024" s="143">
        <f t="shared" si="108"/>
        <v>1024</v>
      </c>
      <c r="F1024" s="68"/>
      <c r="G1024" s="68" t="str">
        <f t="shared" si="111"/>
        <v>←先にカタログのタイプを選択</v>
      </c>
      <c r="AB1024" s="104"/>
      <c r="AC1024" s="104"/>
      <c r="AD1024" s="104"/>
    </row>
    <row r="1025" spans="1:30">
      <c r="A1025" s="106"/>
      <c r="B1025" s="68" t="str">
        <f t="shared" si="109"/>
        <v>選択</v>
      </c>
      <c r="C1025" s="68">
        <f t="shared" si="110"/>
        <v>0</v>
      </c>
      <c r="D1025" s="68">
        <f t="shared" si="110"/>
        <v>0</v>
      </c>
      <c r="E1025" s="143">
        <f t="shared" si="108"/>
        <v>1025</v>
      </c>
      <c r="F1025" s="68"/>
      <c r="G1025" s="68" t="str">
        <f t="shared" si="111"/>
        <v>←先にカタログのタイプを選択</v>
      </c>
      <c r="AB1025" s="104"/>
      <c r="AC1025" s="104"/>
      <c r="AD1025" s="104"/>
    </row>
    <row r="1026" spans="1:30">
      <c r="A1026" s="106"/>
      <c r="B1026" s="68" t="str">
        <f t="shared" si="109"/>
        <v>選択</v>
      </c>
      <c r="C1026" s="68">
        <f t="shared" si="110"/>
        <v>0</v>
      </c>
      <c r="D1026" s="68">
        <f t="shared" si="110"/>
        <v>0</v>
      </c>
      <c r="E1026" s="143">
        <f t="shared" si="108"/>
        <v>1026</v>
      </c>
      <c r="F1026" s="68"/>
      <c r="G1026" s="68" t="str">
        <f t="shared" si="111"/>
        <v>←先にカタログのタイプを選択</v>
      </c>
      <c r="AB1026" s="104"/>
      <c r="AC1026" s="104"/>
      <c r="AD1026" s="104"/>
    </row>
    <row r="1027" spans="1:30">
      <c r="A1027" s="106"/>
      <c r="B1027" s="68" t="str">
        <f t="shared" si="109"/>
        <v>選択</v>
      </c>
      <c r="C1027" s="68">
        <f t="shared" si="110"/>
        <v>0</v>
      </c>
      <c r="D1027" s="68">
        <f t="shared" si="110"/>
        <v>0</v>
      </c>
      <c r="E1027" s="143">
        <f t="shared" si="108"/>
        <v>1027</v>
      </c>
      <c r="F1027" s="68"/>
      <c r="G1027" s="68" t="str">
        <f t="shared" si="111"/>
        <v>←先にカタログのタイプを選択</v>
      </c>
      <c r="AB1027" s="104"/>
      <c r="AC1027" s="104"/>
      <c r="AD1027" s="104"/>
    </row>
    <row r="1028" spans="1:30">
      <c r="A1028" s="106"/>
      <c r="B1028" s="68" t="str">
        <f t="shared" si="109"/>
        <v>選択</v>
      </c>
      <c r="C1028" s="68">
        <f t="shared" si="110"/>
        <v>0</v>
      </c>
      <c r="D1028" s="68">
        <f t="shared" si="110"/>
        <v>0</v>
      </c>
      <c r="E1028" s="143">
        <f t="shared" si="108"/>
        <v>1028</v>
      </c>
      <c r="F1028" s="68"/>
      <c r="G1028" s="68" t="str">
        <f t="shared" si="111"/>
        <v>←先にカタログのタイプを選択</v>
      </c>
      <c r="AB1028" s="104"/>
      <c r="AC1028" s="104"/>
      <c r="AD1028" s="104"/>
    </row>
    <row r="1029" spans="1:30">
      <c r="A1029" s="144"/>
      <c r="B1029" s="10"/>
      <c r="C1029" s="10"/>
      <c r="D1029" s="10"/>
      <c r="E1029" s="145">
        <f t="shared" si="108"/>
        <v>1029</v>
      </c>
      <c r="F1029" s="10"/>
      <c r="G1029" s="10"/>
      <c r="AB1029" s="104"/>
      <c r="AC1029" s="104"/>
      <c r="AD1029" s="104"/>
    </row>
    <row r="1030" spans="1:30">
      <c r="A1030" s="144"/>
      <c r="B1030" s="10"/>
      <c r="C1030" s="10"/>
      <c r="D1030" s="10"/>
      <c r="E1030" s="145">
        <f t="shared" si="108"/>
        <v>1030</v>
      </c>
      <c r="F1030" s="10"/>
      <c r="G1030" s="10"/>
      <c r="AB1030" s="104"/>
      <c r="AC1030" s="104"/>
      <c r="AD1030" s="104"/>
    </row>
    <row r="1031" spans="1:30">
      <c r="A1031" s="106">
        <v>30</v>
      </c>
      <c r="B1031" s="68" t="str">
        <f>IF(
$F$1031=2,CHOOSE(
$B$130,"選択",D2,G2,J2,M2,P2,S2,V2,Y2,AB2,AE2,AH2,AK2,AN2,AQ2,AT2,AW2,AZ2,BC2,BF2,BI2,BL2,BO2,BR2,BU2,BX2,CA2,CD2),IF(
$F$1031=3,CHOOSE(
$B$130,"選択",CM2,CP2,CS2,CV2,CY2,DB2,DE2,DH2,DK2,DN2,DQ2,DT2,DW2,DZ2,EC2,EF2,EI2,EL2,EO2,ER2,EU2,EX2,FA2,FD2,FG2,FJ2,FM2),IF(
$F$1031=4,CHOOSE(
$B$130,"選択",FT2,FW2,FZ2,GC2,GF2,GI2,GL2,GO2,GR2,GU2,GX2,HA2,HD2,HG2,HJ2,HM2,HP2,HS2,HV2,HY2,IB2,IE2,IH2,IK2,IN2,IQ2,IT2),IF(
$F$1031=5,CHOOSE(
$B$130,"選択",D2002,G2002,J2002,M2002,P2002,S2002,V2002,Y2002,AB2002,AE2002,AH2002,AK2002,AN2002,AQ2002,AT2002,AW2002,AZ2002,BC2002,BF2002,BI2002,BL2002,BO2002,BR2002,BU2002,BX2002,CA2002,CD2002),CHOOSE(
$B$130,"選択",CM2002,CP2002,CS2002,CV2002,CY2002,DB2002,DE2002,DH2002,DK2002,DN2002,DQ2002,DT2002,DW2002,DZ2002,EC2002,EF2002,EI2002,EL2002,EO2002,ER2002,EU2002,EX2002,FA2002,FD2002,FG2002,FJ2002,FM2002)))))</f>
        <v>選択</v>
      </c>
      <c r="C1031" s="68">
        <f>IF(
$F$1031=2,CHOOSE(
$B$130,0,E2,H2,K2,N2,Q2,T2,W2,Z2,AC2,AF2,AI2,AL2,AO2,AR2,AU2,AX2,BA2,BD2,BG2,BJ2,BM2,BP2,BS2,BV2,BY2,CB2,CE2),IF(
$F$1031=3,CHOOSE(
$B$130,0,CN2,CQ2,CT2,CW2,CZ2,DC2,DF2,DI2,DL2,DO2,DR2,DU2,DX2,EA2,ED2,EG2,EJ2,EM2,EP2,ES2,EV2,EY2,FB2,FE2,FH2,FK2,FN2),IF(
$F$1031=4,CHOOSE(
$B$130,0,FU2,FX2,GA2,GD2,GG2,GJ2,GM2,GP2,GS2,GV2,GY2,HB2,HE2,HH2,HK2,HN2,HQ2,HT2,HW2,HZ2,IC2,IF2,II2,IL2,IO2,IR2,IU2),IF(
$F$1031=5,CHOOSE(
$B$130,0,E2002,H2002,K2002,N2002,Q2002,T2002,W2002,Z2002,AC2002,AF2002,AI2002,AL2002,AO2002,AR2002,AU2002,AX2002,BA2002,BD2002,BG2002,BJ2002,BM2002,BP2002,BS2002,BV2002,BY2002,CB2002,CE2002),CHOOSE(
$B$130,0,CN2002,CQ2002,CT2002,CW2002,CZ2002,DC2002,DF2002,DI2002,DL2002,DO2002,DR2002,DU2002,DX2002,EA2002,ED2002,EG2002,EJ2002,EM2002,EP2002,ES2002,EV2002,EY2002,FB2002,FE2002,FH2002,FK2002,FN2002)))))</f>
        <v>0</v>
      </c>
      <c r="D1031" s="68">
        <f>IF(
$F$1031=2,CHOOSE(
$B$130,0,F2,I2,L2,O2,R2,U2,X2,AA2,AD2,AG2,AJ2,AM2,AP2,AS2,AV2,AY2,BB2,BE2,BH2,BK2,BN2,BQ2,BT2,BW2,BZ2,CC2,CF2),IF(
$F$1031=3,CHOOSE(
$B$130,0,CO2,CR2,CU2,CX2,DA2,DD2,DG2,DJ2,DM2,DP2,DS2,DV2,DY2,EB2,EE2,EH2,EK2,EN2,EQ2,ET2,EW2,EZ2,FC2,FF2,FI2,FL2,FO2),IF(
$F$1031=4,CHOOSE(
$B$130,0,FV2,FY2,GB2,GE2,GH2,GK2,GN2,GQ2,GT2,GW2,GZ2,HC2,HF2,HI2,HL2,HO2,HR2,HU2,HX2,IA2,ID2,IG2,IJ2,IM2,IP2,IS2,IV2),IF(
$F$1031=5,CHOOSE(
$B$130,0,F2002,I2002,L2002,O2002,R2002,U2002,X2002,AA2002,AD2002,AG2002,AJ2002,AM2002,AP2002,AS2002,AV2002,AY2002,BB2002,BE2002,BH2002,BK2002,BN2002,BQ2002,BT2002,BW2002,BZ2002,CC2002,CF2002),CHOOSE(
$B$130,0,CO2002,CR2002,CU2002,CX2002,DA2002,DD2002,DG2002,DJ2002,DM2002,DP2002,DS2002,DV2002,DY2002,EB2002,EE2002,EH2002,EK2002,EN2002,EQ2002,ET2002,EW2002,EZ2002,FC2002,FF2002,FI2002,FL2002,FO2002)))))</f>
        <v>0</v>
      </c>
      <c r="E1031" s="143">
        <f t="shared" si="108"/>
        <v>1031</v>
      </c>
      <c r="F1031" s="68">
        <v>1</v>
      </c>
      <c r="G1031" s="68" t="str">
        <f>CHOOSE($F$1031,"←先にカタログのタイプを選択",C2,CL2,FS2,C2002,CL2002)</f>
        <v>←先にカタログのタイプを選択</v>
      </c>
      <c r="AB1031" s="104"/>
      <c r="AC1031" s="104"/>
      <c r="AD1031" s="104"/>
    </row>
    <row r="1032" spans="1:30">
      <c r="A1032" s="106"/>
      <c r="B1032" s="68" t="str">
        <f t="shared" ref="B1032:B1058" si="112">IF(
$F$1031=2,CHOOSE(
$B$130,"選択",D3,G3,J3,M3,P3,S3,V3,Y3,AB3,AE3,AH3,AK3,AN3,AQ3,AT3,AW3,AZ3,BC3,BF3,BI3,BL3,BO3,BR3,BU3,BX3,CA3,CD3),IF(
$F$1031=3,CHOOSE(
$B$130,"選択",CM3,CP3,CS3,CV3,CY3,DB3,DE3,DH3,DK3,DN3,DQ3,DT3,DW3,DZ3,EC3,EF3,EI3,EL3,EO3,ER3,EU3,EX3,FA3,FD3,FG3,FJ3,FM3),IF(
$F$1031=4,CHOOSE(
$B$130,"選択",FT3,FW3,FZ3,GC3,GF3,GI3,GL3,GO3,GR3,GU3,GX3,HA3,HD3,HG3,HJ3,HM3,HP3,HS3,HV3,HY3,IB3,IE3,IH3,IK3,IN3,IQ3,IT3),IF(
$F$1031=5,CHOOSE(
$B$130,"選択",D2003,G2003,J2003,M2003,P2003,S2003,V2003,Y2003,AB2003,AE2003,AH2003,AK2003,AN2003,AQ2003,AT2003,AW2003,AZ2003,BC2003,BF2003,BI2003,BL2003,BO2003,BR2003,BU2003,BX2003,CA2003,CD2003),CHOOSE(
$B$130,"選択",CM2003,CP2003,CS2003,CV2003,CY2003,DB2003,DE2003,DH2003,DK2003,DN2003,DQ2003,DT2003,DW2003,DZ2003,EC2003,EF2003,EI2003,EL2003,EO2003,ER2003,EU2003,EX2003,FA2003,FD2003,FG2003,FJ2003,FM2003)))))</f>
        <v>選択</v>
      </c>
      <c r="C1032" s="68">
        <f t="shared" ref="C1032:D1058" si="113">IF(
$F$1031=2,CHOOSE(
$B$130,0,E3,H3,K3,N3,Q3,T3,W3,Z3,AC3,AF3,AI3,AL3,AO3,AR3,AU3,AX3,BA3,BD3,BG3,BJ3,BM3,BP3,BS3,BV3,BY3,CB3,CE3),IF(
$F$1031=3,CHOOSE(
$B$130,0,CN3,CQ3,CT3,CW3,CZ3,DC3,DF3,DI3,DL3,DO3,DR3,DU3,DX3,EA3,ED3,EG3,EJ3,EM3,EP3,ES3,EV3,EY3,FB3,FE3,FH3,FK3,FN3),IF(
$F$1031=4,CHOOSE(
$B$130,0,FU3,FX3,GA3,GD3,GG3,GJ3,GM3,GP3,GS3,GV3,GY3,HB3,HE3,HH3,HK3,HN3,HQ3,HT3,HW3,HZ3,IC3,IF3,II3,IL3,IO3,IR3,IU3),IF(
$F$1031=5,CHOOSE(
$B$130,0,E2003,H2003,K2003,N2003,Q2003,T2003,W2003,Z2003,AC2003,AF2003,AI2003,AL2003,AO2003,AR2003,AU2003,AX2003,BA2003,BD2003,BG2003,BJ2003,BM2003,BP2003,BS2003,BV2003,BY2003,CB2003,CE2003),CHOOSE(
$B$130,0,CN2003,CQ2003,CT2003,CW2003,CZ2003,DC2003,DF2003,DI2003,DL2003,DO2003,DR2003,DU2003,DX2003,EA2003,ED2003,EG2003,EJ2003,EM2003,EP2003,ES2003,EV2003,EY2003,FB2003,FE2003,FH2003,FK2003,FN2003)))))</f>
        <v>0</v>
      </c>
      <c r="D1032" s="68">
        <f t="shared" si="113"/>
        <v>0</v>
      </c>
      <c r="E1032" s="143">
        <f t="shared" si="108"/>
        <v>1032</v>
      </c>
      <c r="F1032" s="68"/>
      <c r="G1032" s="68" t="str">
        <f t="shared" ref="G1032:G1058" si="114">CHOOSE($F$1031,"←先にカタログのタイプを選択",C3,CL3,FS3,C2003,CL2003)</f>
        <v>←先にカタログのタイプを選択</v>
      </c>
      <c r="AB1032" s="104"/>
      <c r="AC1032" s="104"/>
      <c r="AD1032" s="104"/>
    </row>
    <row r="1033" spans="1:30">
      <c r="A1033" s="106"/>
      <c r="B1033" s="68" t="str">
        <f t="shared" si="112"/>
        <v>選択</v>
      </c>
      <c r="C1033" s="68">
        <f t="shared" si="113"/>
        <v>0</v>
      </c>
      <c r="D1033" s="68">
        <f t="shared" si="113"/>
        <v>0</v>
      </c>
      <c r="E1033" s="143">
        <f t="shared" si="108"/>
        <v>1033</v>
      </c>
      <c r="F1033" s="68"/>
      <c r="G1033" s="68" t="str">
        <f t="shared" si="114"/>
        <v>←先にカタログのタイプを選択</v>
      </c>
      <c r="AB1033" s="104"/>
      <c r="AC1033" s="104"/>
      <c r="AD1033" s="104"/>
    </row>
    <row r="1034" spans="1:30">
      <c r="A1034" s="106"/>
      <c r="B1034" s="68" t="str">
        <f t="shared" si="112"/>
        <v>選択</v>
      </c>
      <c r="C1034" s="68">
        <f t="shared" si="113"/>
        <v>0</v>
      </c>
      <c r="D1034" s="68">
        <f t="shared" si="113"/>
        <v>0</v>
      </c>
      <c r="E1034" s="143">
        <f t="shared" si="108"/>
        <v>1034</v>
      </c>
      <c r="F1034" s="68"/>
      <c r="G1034" s="68" t="str">
        <f t="shared" si="114"/>
        <v>←先にカタログのタイプを選択</v>
      </c>
      <c r="AB1034" s="104"/>
      <c r="AC1034" s="104"/>
      <c r="AD1034" s="104"/>
    </row>
    <row r="1035" spans="1:30">
      <c r="A1035" s="106"/>
      <c r="B1035" s="68" t="str">
        <f t="shared" si="112"/>
        <v>選択</v>
      </c>
      <c r="C1035" s="68">
        <f t="shared" si="113"/>
        <v>0</v>
      </c>
      <c r="D1035" s="68">
        <f t="shared" si="113"/>
        <v>0</v>
      </c>
      <c r="E1035" s="143">
        <f t="shared" si="108"/>
        <v>1035</v>
      </c>
      <c r="F1035" s="68"/>
      <c r="G1035" s="68" t="str">
        <f t="shared" si="114"/>
        <v>←先にカタログのタイプを選択</v>
      </c>
      <c r="AB1035" s="104"/>
      <c r="AC1035" s="104"/>
      <c r="AD1035" s="104"/>
    </row>
    <row r="1036" spans="1:30">
      <c r="A1036" s="106"/>
      <c r="B1036" s="68" t="str">
        <f t="shared" si="112"/>
        <v>選択</v>
      </c>
      <c r="C1036" s="68">
        <f t="shared" si="113"/>
        <v>0</v>
      </c>
      <c r="D1036" s="68">
        <f t="shared" si="113"/>
        <v>0</v>
      </c>
      <c r="E1036" s="143">
        <f t="shared" si="108"/>
        <v>1036</v>
      </c>
      <c r="F1036" s="68"/>
      <c r="G1036" s="68" t="str">
        <f t="shared" si="114"/>
        <v>←先にカタログのタイプを選択</v>
      </c>
      <c r="AB1036" s="104"/>
      <c r="AC1036" s="104"/>
      <c r="AD1036" s="104"/>
    </row>
    <row r="1037" spans="1:30">
      <c r="A1037" s="106"/>
      <c r="B1037" s="68" t="str">
        <f t="shared" si="112"/>
        <v>選択</v>
      </c>
      <c r="C1037" s="68">
        <f t="shared" si="113"/>
        <v>0</v>
      </c>
      <c r="D1037" s="68">
        <f t="shared" si="113"/>
        <v>0</v>
      </c>
      <c r="E1037" s="143">
        <f t="shared" si="108"/>
        <v>1037</v>
      </c>
      <c r="F1037" s="68"/>
      <c r="G1037" s="68" t="str">
        <f t="shared" si="114"/>
        <v>←先にカタログのタイプを選択</v>
      </c>
      <c r="AB1037" s="104"/>
      <c r="AC1037" s="104"/>
      <c r="AD1037" s="104"/>
    </row>
    <row r="1038" spans="1:30">
      <c r="A1038" s="106"/>
      <c r="B1038" s="68" t="str">
        <f t="shared" si="112"/>
        <v>選択</v>
      </c>
      <c r="C1038" s="68">
        <f t="shared" si="113"/>
        <v>0</v>
      </c>
      <c r="D1038" s="68">
        <f t="shared" si="113"/>
        <v>0</v>
      </c>
      <c r="E1038" s="143">
        <f t="shared" si="108"/>
        <v>1038</v>
      </c>
      <c r="F1038" s="68"/>
      <c r="G1038" s="68" t="str">
        <f t="shared" si="114"/>
        <v>←先にカタログのタイプを選択</v>
      </c>
      <c r="AB1038" s="104"/>
      <c r="AC1038" s="104"/>
      <c r="AD1038" s="104"/>
    </row>
    <row r="1039" spans="1:30">
      <c r="A1039" s="106"/>
      <c r="B1039" s="68" t="str">
        <f t="shared" si="112"/>
        <v>選択</v>
      </c>
      <c r="C1039" s="68">
        <f t="shared" si="113"/>
        <v>0</v>
      </c>
      <c r="D1039" s="68">
        <f t="shared" si="113"/>
        <v>0</v>
      </c>
      <c r="E1039" s="143">
        <f t="shared" si="108"/>
        <v>1039</v>
      </c>
      <c r="F1039" s="68"/>
      <c r="G1039" s="68" t="str">
        <f t="shared" si="114"/>
        <v>←先にカタログのタイプを選択</v>
      </c>
      <c r="AB1039" s="104"/>
      <c r="AC1039" s="104"/>
      <c r="AD1039" s="104"/>
    </row>
    <row r="1040" spans="1:30">
      <c r="A1040" s="106"/>
      <c r="B1040" s="68" t="str">
        <f t="shared" si="112"/>
        <v>選択</v>
      </c>
      <c r="C1040" s="68">
        <f t="shared" si="113"/>
        <v>0</v>
      </c>
      <c r="D1040" s="68">
        <f t="shared" si="113"/>
        <v>0</v>
      </c>
      <c r="E1040" s="143">
        <f t="shared" si="108"/>
        <v>1040</v>
      </c>
      <c r="F1040" s="68"/>
      <c r="G1040" s="68" t="str">
        <f t="shared" si="114"/>
        <v>←先にカタログのタイプを選択</v>
      </c>
      <c r="AB1040" s="104"/>
      <c r="AC1040" s="104"/>
      <c r="AD1040" s="104"/>
    </row>
    <row r="1041" spans="1:30">
      <c r="A1041" s="106"/>
      <c r="B1041" s="68" t="str">
        <f t="shared" si="112"/>
        <v>選択</v>
      </c>
      <c r="C1041" s="68">
        <f t="shared" si="113"/>
        <v>0</v>
      </c>
      <c r="D1041" s="68">
        <f t="shared" si="113"/>
        <v>0</v>
      </c>
      <c r="E1041" s="143">
        <f t="shared" si="108"/>
        <v>1041</v>
      </c>
      <c r="F1041" s="68"/>
      <c r="G1041" s="68" t="str">
        <f t="shared" si="114"/>
        <v>←先にカタログのタイプを選択</v>
      </c>
      <c r="AB1041" s="104"/>
      <c r="AC1041" s="104"/>
      <c r="AD1041" s="104"/>
    </row>
    <row r="1042" spans="1:30">
      <c r="A1042" s="106"/>
      <c r="B1042" s="68" t="str">
        <f t="shared" si="112"/>
        <v>選択</v>
      </c>
      <c r="C1042" s="68">
        <f t="shared" si="113"/>
        <v>0</v>
      </c>
      <c r="D1042" s="68">
        <f t="shared" si="113"/>
        <v>0</v>
      </c>
      <c r="E1042" s="143">
        <f t="shared" si="108"/>
        <v>1042</v>
      </c>
      <c r="F1042" s="68"/>
      <c r="G1042" s="68" t="str">
        <f t="shared" si="114"/>
        <v>←先にカタログのタイプを選択</v>
      </c>
      <c r="AB1042" s="104"/>
      <c r="AC1042" s="104"/>
      <c r="AD1042" s="104"/>
    </row>
    <row r="1043" spans="1:30">
      <c r="A1043" s="106"/>
      <c r="B1043" s="68" t="str">
        <f t="shared" si="112"/>
        <v>選択</v>
      </c>
      <c r="C1043" s="68">
        <f t="shared" si="113"/>
        <v>0</v>
      </c>
      <c r="D1043" s="68">
        <f t="shared" si="113"/>
        <v>0</v>
      </c>
      <c r="E1043" s="143">
        <f t="shared" si="108"/>
        <v>1043</v>
      </c>
      <c r="F1043" s="68"/>
      <c r="G1043" s="68" t="str">
        <f t="shared" si="114"/>
        <v>←先にカタログのタイプを選択</v>
      </c>
      <c r="AB1043" s="104"/>
      <c r="AC1043" s="104"/>
      <c r="AD1043" s="104"/>
    </row>
    <row r="1044" spans="1:30">
      <c r="A1044" s="106"/>
      <c r="B1044" s="68" t="str">
        <f t="shared" si="112"/>
        <v>選択</v>
      </c>
      <c r="C1044" s="68">
        <f t="shared" si="113"/>
        <v>0</v>
      </c>
      <c r="D1044" s="68">
        <f t="shared" si="113"/>
        <v>0</v>
      </c>
      <c r="E1044" s="143">
        <f t="shared" si="108"/>
        <v>1044</v>
      </c>
      <c r="F1044" s="68"/>
      <c r="G1044" s="68" t="str">
        <f t="shared" si="114"/>
        <v>←先にカタログのタイプを選択</v>
      </c>
      <c r="AB1044" s="104"/>
      <c r="AC1044" s="104"/>
      <c r="AD1044" s="104"/>
    </row>
    <row r="1045" spans="1:30">
      <c r="A1045" s="106"/>
      <c r="B1045" s="68" t="str">
        <f t="shared" si="112"/>
        <v>選択</v>
      </c>
      <c r="C1045" s="68">
        <f t="shared" si="113"/>
        <v>0</v>
      </c>
      <c r="D1045" s="68">
        <f t="shared" si="113"/>
        <v>0</v>
      </c>
      <c r="E1045" s="143">
        <f t="shared" si="108"/>
        <v>1045</v>
      </c>
      <c r="F1045" s="68"/>
      <c r="G1045" s="68" t="str">
        <f t="shared" si="114"/>
        <v>←先にカタログのタイプを選択</v>
      </c>
      <c r="AB1045" s="104"/>
      <c r="AC1045" s="104"/>
      <c r="AD1045" s="104"/>
    </row>
    <row r="1046" spans="1:30">
      <c r="A1046" s="106"/>
      <c r="B1046" s="68" t="str">
        <f t="shared" si="112"/>
        <v>選択</v>
      </c>
      <c r="C1046" s="68">
        <f t="shared" si="113"/>
        <v>0</v>
      </c>
      <c r="D1046" s="68">
        <f t="shared" si="113"/>
        <v>0</v>
      </c>
      <c r="E1046" s="143">
        <f t="shared" si="108"/>
        <v>1046</v>
      </c>
      <c r="F1046" s="68"/>
      <c r="G1046" s="68" t="str">
        <f t="shared" si="114"/>
        <v>←先にカタログのタイプを選択</v>
      </c>
      <c r="AB1046" s="104"/>
      <c r="AC1046" s="104"/>
      <c r="AD1046" s="104"/>
    </row>
    <row r="1047" spans="1:30">
      <c r="A1047" s="106"/>
      <c r="B1047" s="68" t="str">
        <f t="shared" si="112"/>
        <v>選択</v>
      </c>
      <c r="C1047" s="68">
        <f t="shared" si="113"/>
        <v>0</v>
      </c>
      <c r="D1047" s="68">
        <f t="shared" si="113"/>
        <v>0</v>
      </c>
      <c r="E1047" s="143">
        <f t="shared" si="108"/>
        <v>1047</v>
      </c>
      <c r="F1047" s="68"/>
      <c r="G1047" s="68" t="str">
        <f t="shared" si="114"/>
        <v>←先にカタログのタイプを選択</v>
      </c>
      <c r="AB1047" s="104"/>
      <c r="AC1047" s="104"/>
      <c r="AD1047" s="104"/>
    </row>
    <row r="1048" spans="1:30">
      <c r="A1048" s="106"/>
      <c r="B1048" s="68" t="str">
        <f t="shared" si="112"/>
        <v>選択</v>
      </c>
      <c r="C1048" s="68">
        <f t="shared" si="113"/>
        <v>0</v>
      </c>
      <c r="D1048" s="68">
        <f t="shared" si="113"/>
        <v>0</v>
      </c>
      <c r="E1048" s="143">
        <f t="shared" si="108"/>
        <v>1048</v>
      </c>
      <c r="F1048" s="68"/>
      <c r="G1048" s="68" t="str">
        <f t="shared" si="114"/>
        <v>←先にカタログのタイプを選択</v>
      </c>
      <c r="AB1048" s="104"/>
      <c r="AC1048" s="104"/>
      <c r="AD1048" s="104"/>
    </row>
    <row r="1049" spans="1:30">
      <c r="A1049" s="106"/>
      <c r="B1049" s="68" t="str">
        <f t="shared" si="112"/>
        <v>選択</v>
      </c>
      <c r="C1049" s="68">
        <f t="shared" si="113"/>
        <v>0</v>
      </c>
      <c r="D1049" s="68">
        <f t="shared" si="113"/>
        <v>0</v>
      </c>
      <c r="E1049" s="143">
        <f t="shared" si="108"/>
        <v>1049</v>
      </c>
      <c r="F1049" s="68"/>
      <c r="G1049" s="68" t="str">
        <f t="shared" si="114"/>
        <v>←先にカタログのタイプを選択</v>
      </c>
      <c r="AB1049" s="104"/>
      <c r="AC1049" s="104"/>
      <c r="AD1049" s="104"/>
    </row>
    <row r="1050" spans="1:30">
      <c r="A1050" s="106"/>
      <c r="B1050" s="68" t="str">
        <f t="shared" si="112"/>
        <v>選択</v>
      </c>
      <c r="C1050" s="68">
        <f t="shared" si="113"/>
        <v>0</v>
      </c>
      <c r="D1050" s="68">
        <f t="shared" si="113"/>
        <v>0</v>
      </c>
      <c r="E1050" s="143">
        <f t="shared" si="108"/>
        <v>1050</v>
      </c>
      <c r="F1050" s="68"/>
      <c r="G1050" s="68" t="str">
        <f t="shared" si="114"/>
        <v>←先にカタログのタイプを選択</v>
      </c>
      <c r="AB1050" s="104"/>
      <c r="AC1050" s="104"/>
      <c r="AD1050" s="104"/>
    </row>
    <row r="1051" spans="1:30">
      <c r="A1051" s="106"/>
      <c r="B1051" s="68" t="str">
        <f t="shared" si="112"/>
        <v>選択</v>
      </c>
      <c r="C1051" s="68">
        <f t="shared" si="113"/>
        <v>0</v>
      </c>
      <c r="D1051" s="68">
        <f t="shared" si="113"/>
        <v>0</v>
      </c>
      <c r="E1051" s="143">
        <f t="shared" si="108"/>
        <v>1051</v>
      </c>
      <c r="F1051" s="68"/>
      <c r="G1051" s="68" t="str">
        <f t="shared" si="114"/>
        <v>←先にカタログのタイプを選択</v>
      </c>
      <c r="AB1051" s="104"/>
      <c r="AC1051" s="104"/>
      <c r="AD1051" s="104"/>
    </row>
    <row r="1052" spans="1:30">
      <c r="A1052" s="106"/>
      <c r="B1052" s="68" t="str">
        <f t="shared" si="112"/>
        <v>選択</v>
      </c>
      <c r="C1052" s="68">
        <f t="shared" si="113"/>
        <v>0</v>
      </c>
      <c r="D1052" s="68">
        <f t="shared" si="113"/>
        <v>0</v>
      </c>
      <c r="E1052" s="143">
        <f t="shared" si="108"/>
        <v>1052</v>
      </c>
      <c r="F1052" s="68"/>
      <c r="G1052" s="68" t="str">
        <f t="shared" si="114"/>
        <v>←先にカタログのタイプを選択</v>
      </c>
      <c r="AB1052" s="104"/>
      <c r="AC1052" s="104"/>
      <c r="AD1052" s="104"/>
    </row>
    <row r="1053" spans="1:30">
      <c r="A1053" s="106"/>
      <c r="B1053" s="68" t="str">
        <f t="shared" si="112"/>
        <v>選択</v>
      </c>
      <c r="C1053" s="68">
        <f t="shared" si="113"/>
        <v>0</v>
      </c>
      <c r="D1053" s="68">
        <f t="shared" si="113"/>
        <v>0</v>
      </c>
      <c r="E1053" s="143">
        <f t="shared" si="108"/>
        <v>1053</v>
      </c>
      <c r="F1053" s="68"/>
      <c r="G1053" s="68" t="str">
        <f t="shared" si="114"/>
        <v>←先にカタログのタイプを選択</v>
      </c>
      <c r="AB1053" s="104"/>
      <c r="AC1053" s="104"/>
      <c r="AD1053" s="104"/>
    </row>
    <row r="1054" spans="1:30">
      <c r="A1054" s="106"/>
      <c r="B1054" s="68" t="str">
        <f t="shared" si="112"/>
        <v>選択</v>
      </c>
      <c r="C1054" s="68">
        <f t="shared" si="113"/>
        <v>0</v>
      </c>
      <c r="D1054" s="68">
        <f t="shared" si="113"/>
        <v>0</v>
      </c>
      <c r="E1054" s="143">
        <f t="shared" si="108"/>
        <v>1054</v>
      </c>
      <c r="F1054" s="68"/>
      <c r="G1054" s="68" t="str">
        <f t="shared" si="114"/>
        <v>←先にカタログのタイプを選択</v>
      </c>
      <c r="AB1054" s="104"/>
      <c r="AC1054" s="104"/>
      <c r="AD1054" s="104"/>
    </row>
    <row r="1055" spans="1:30">
      <c r="A1055" s="106"/>
      <c r="B1055" s="68" t="str">
        <f t="shared" si="112"/>
        <v>選択</v>
      </c>
      <c r="C1055" s="68">
        <f t="shared" si="113"/>
        <v>0</v>
      </c>
      <c r="D1055" s="68">
        <f t="shared" si="113"/>
        <v>0</v>
      </c>
      <c r="E1055" s="143">
        <f t="shared" si="108"/>
        <v>1055</v>
      </c>
      <c r="F1055" s="68"/>
      <c r="G1055" s="68" t="str">
        <f t="shared" si="114"/>
        <v>←先にカタログのタイプを選択</v>
      </c>
      <c r="AB1055" s="104"/>
      <c r="AC1055" s="104"/>
      <c r="AD1055" s="104"/>
    </row>
    <row r="1056" spans="1:30">
      <c r="A1056" s="106"/>
      <c r="B1056" s="68" t="str">
        <f t="shared" si="112"/>
        <v>選択</v>
      </c>
      <c r="C1056" s="68">
        <f t="shared" si="113"/>
        <v>0</v>
      </c>
      <c r="D1056" s="68">
        <f t="shared" si="113"/>
        <v>0</v>
      </c>
      <c r="E1056" s="143">
        <f t="shared" si="108"/>
        <v>1056</v>
      </c>
      <c r="F1056" s="68"/>
      <c r="G1056" s="68" t="str">
        <f t="shared" si="114"/>
        <v>←先にカタログのタイプを選択</v>
      </c>
      <c r="AB1056" s="104"/>
      <c r="AC1056" s="104"/>
      <c r="AD1056" s="104"/>
    </row>
    <row r="1057" spans="1:30">
      <c r="A1057" s="106"/>
      <c r="B1057" s="68" t="str">
        <f t="shared" si="112"/>
        <v>選択</v>
      </c>
      <c r="C1057" s="68">
        <f t="shared" si="113"/>
        <v>0</v>
      </c>
      <c r="D1057" s="68">
        <f t="shared" si="113"/>
        <v>0</v>
      </c>
      <c r="E1057" s="143">
        <f t="shared" si="108"/>
        <v>1057</v>
      </c>
      <c r="F1057" s="68"/>
      <c r="G1057" s="68" t="str">
        <f t="shared" si="114"/>
        <v>←先にカタログのタイプを選択</v>
      </c>
      <c r="AB1057" s="104"/>
      <c r="AC1057" s="104"/>
      <c r="AD1057" s="104"/>
    </row>
    <row r="1058" spans="1:30">
      <c r="A1058" s="106"/>
      <c r="B1058" s="68" t="str">
        <f t="shared" si="112"/>
        <v>選択</v>
      </c>
      <c r="C1058" s="68">
        <f t="shared" si="113"/>
        <v>0</v>
      </c>
      <c r="D1058" s="68">
        <f t="shared" si="113"/>
        <v>0</v>
      </c>
      <c r="E1058" s="143">
        <f t="shared" si="108"/>
        <v>1058</v>
      </c>
      <c r="F1058" s="68"/>
      <c r="G1058" s="68" t="str">
        <f t="shared" si="114"/>
        <v>←先にカタログのタイプを選択</v>
      </c>
      <c r="AB1058" s="104"/>
      <c r="AC1058" s="104"/>
      <c r="AD1058" s="104"/>
    </row>
    <row r="1059" spans="1:30">
      <c r="A1059" s="144"/>
      <c r="B1059" s="10"/>
      <c r="C1059" s="10"/>
      <c r="D1059" s="10"/>
      <c r="E1059" s="145">
        <f t="shared" ref="E1059:E1122" si="115">E1058+1</f>
        <v>1059</v>
      </c>
      <c r="F1059" s="10"/>
      <c r="G1059" s="10"/>
      <c r="AB1059" s="104"/>
      <c r="AC1059" s="104"/>
      <c r="AD1059" s="104"/>
    </row>
    <row r="1060" spans="1:30">
      <c r="A1060" s="144"/>
      <c r="B1060" s="10"/>
      <c r="C1060" s="10"/>
      <c r="D1060" s="10"/>
      <c r="E1060" s="145">
        <f t="shared" si="115"/>
        <v>1060</v>
      </c>
      <c r="F1060" s="10"/>
      <c r="G1060" s="10"/>
      <c r="AB1060" s="104"/>
      <c r="AC1060" s="104"/>
      <c r="AD1060" s="104"/>
    </row>
    <row r="1061" spans="1:30">
      <c r="A1061" s="106">
        <v>31</v>
      </c>
      <c r="B1061" s="68" t="str">
        <f>IF(
$F$1061=2,CHOOSE(
$B$131,"選択",D2,G2,J2,M2,P2,S2,V2,Y2,AB2,AE2,AH2,AK2,AN2,AQ2,AT2,AW2,AZ2,BC2,BF2,BI2,BL2,BO2,BR2,BU2,BX2,CA2,CD2),IF(
$F$1061=3,CHOOSE(
$B$131,"選択",CM2,CP2,CS2,CV2,CY2,DB2,DE2,DH2,DK2,DN2,DQ2,DT2,DW2,DZ2,EC2,EF2,EI2,EL2,EO2,ER2,EU2,EX2,FA2,FD2,FG2,FJ2,FM2),IF(
$F$1061=4,CHOOSE(
$B$131,"選択",FT2,FW2,FZ2,GC2,GF2,GI2,GL2,GO2,GR2,GU2,GX2,HA2,HD2,HG2,HJ2,HM2,HP2,HS2,HV2,HY2,IB2,IE2,IH2,IK2,IN2,IQ2,IT2),IF(
$F$1061=5,CHOOSE(
$B$131,"選択",D2002,G2002,J2002,M2002,P2002,S2002,V2002,Y2002,AB2002,AE2002,AH2002,AK2002,AN2002,AQ2002,AT2002,AW2002,AZ2002,BC2002,BF2002,BI2002,BL2002,BO2002,BR2002,BU2002,BX2002,CA2002,CD2002),CHOOSE(
$B$131,"選択",CM2002,CP2002,CS2002,CV2002,CY2002,DB2002,DE2002,DH2002,DK2002,DN2002,DQ2002,DT2002,DW2002,DZ2002,EC2002,EF2002,EI2002,EL2002,EO2002,ER2002,EU2002,EX2002,FA2002,FD2002,FG2002,FJ2002,FM2002)))))</f>
        <v>選択</v>
      </c>
      <c r="C1061" s="68">
        <f>IF(
$F$1061=2,CHOOSE(
$B$131,0,E2,H2,K2,N2,Q2,T2,W2,Z2,AC2,AF2,AI2,AL2,AO2,AR2,AU2,AX2,BA2,BD2,BG2,BJ2,BM2,BP2,BS2,BV2,BY2,CB2,CE2),IF(
$F$1061=3,CHOOSE(
$B$131,0,CN2,CQ2,CT2,CW2,CZ2,DC2,DF2,DI2,DL2,DO2,DR2,DU2,DX2,EA2,ED2,EG2,EJ2,EM2,EP2,ES2,EV2,EY2,FB2,FE2,FH2,FK2,FN2),IF(
$F$1061=4,CHOOSE(
$B$131,0,FU2,FX2,GA2,GD2,GG2,GJ2,GM2,GP2,GS2,GV2,GY2,HB2,HE2,HH2,HK2,HN2,HQ2,HT2,HW2,HZ2,IC2,IF2,II2,IL2,IO2,IR2,IU2),IF(
$F$1061=5,CHOOSE(
$B$131,0,E2002,H2002,K2002,N2002,Q2002,T2002,W2002,Z2002,AC2002,AF2002,AI2002,AL2002,AO2002,AR2002,AU2002,AX2002,BA2002,BD2002,BG2002,BJ2002,BM2002,BP2002,BS2002,BV2002,BY2002,CB2002,CE2002),CHOOSE(
$B$131,0,CN2002,CQ2002,CT2002,CW2002,CZ2002,DC2002,DF2002,DI2002,DL2002,DO2002,DR2002,DU2002,DX2002,EA2002,ED2002,EG2002,EJ2002,EM2002,EP2002,ES2002,EV2002,EY2002,FB2002,FE2002,FH2002,FK2002,FN2002)))))</f>
        <v>0</v>
      </c>
      <c r="D1061" s="68">
        <f>IF(
$F$1061=2,CHOOSE(
$B$131,0,F2,I2,L2,O2,R2,U2,X2,AA2,AD2,AG2,AJ2,AM2,AP2,AS2,AV2,AY2,BB2,BE2,BH2,BK2,BN2,BQ2,BT2,BW2,BZ2,CC2,CF2),IF(
$F$1061=3,CHOOSE(
$B$131,0,CO2,CR2,CU2,CX2,DA2,DD2,DG2,DJ2,DM2,DP2,DS2,DV2,DY2,EB2,EE2,EH2,EK2,EN2,EQ2,ET2,EW2,EZ2,FC2,FF2,FI2,FL2,FO2),IF(
$F$1061=4,CHOOSE(
$B$131,0,FV2,FY2,GB2,GE2,GH2,GK2,GN2,GQ2,GT2,GW2,GZ2,HC2,HF2,HI2,HL2,HO2,HR2,HU2,HX2,IA2,ID2,IG2,IJ2,IM2,IP2,IS2,IV2),IF(
$F$1061=5,CHOOSE(
$B$131,0,F2002,I2002,L2002,O2002,R2002,U2002,X2002,AA2002,AD2002,AG2002,AJ2002,AM2002,AP2002,AS2002,AV2002,AY2002,BB2002,BE2002,BH2002,BK2002,BN2002,BQ2002,BT2002,BW2002,BZ2002,CC2002,CF2002),CHOOSE(
$B$131,0,CO2002,CR2002,CU2002,CX2002,DA2002,DD2002,DG2002,DJ2002,DM2002,DP2002,DS2002,DV2002,DY2002,EB2002,EE2002,EH2002,EK2002,EN2002,EQ2002,ET2002,EW2002,EZ2002,FC2002,FF2002,FI2002,FL2002,FO2002)))))</f>
        <v>0</v>
      </c>
      <c r="E1061" s="143">
        <f t="shared" si="115"/>
        <v>1061</v>
      </c>
      <c r="F1061" s="68">
        <v>1</v>
      </c>
      <c r="G1061" s="68" t="str">
        <f>CHOOSE($F$1061,"←先にカタログのタイプを選択",C2,CL2,FS2,C2002,CL2002)</f>
        <v>←先にカタログのタイプを選択</v>
      </c>
      <c r="AB1061" s="104"/>
      <c r="AC1061" s="104"/>
      <c r="AD1061" s="104"/>
    </row>
    <row r="1062" spans="1:30">
      <c r="A1062" s="106"/>
      <c r="B1062" s="68" t="str">
        <f t="shared" ref="B1062:B1088" si="116">IF(
$F$1061=2,CHOOSE(
$B$131,"選択",D3,G3,J3,M3,P3,S3,V3,Y3,AB3,AE3,AH3,AK3,AN3,AQ3,AT3,AW3,AZ3,BC3,BF3,BI3,BL3,BO3,BR3,BU3,BX3,CA3,CD3),IF(
$F$1061=3,CHOOSE(
$B$131,"選択",CM3,CP3,CS3,CV3,CY3,DB3,DE3,DH3,DK3,DN3,DQ3,DT3,DW3,DZ3,EC3,EF3,EI3,EL3,EO3,ER3,EU3,EX3,FA3,FD3,FG3,FJ3,FM3),IF(
$F$1061=4,CHOOSE(
$B$131,"選択",FT3,FW3,FZ3,GC3,GF3,GI3,GL3,GO3,GR3,GU3,GX3,HA3,HD3,HG3,HJ3,HM3,HP3,HS3,HV3,HY3,IB3,IE3,IH3,IK3,IN3,IQ3,IT3),IF(
$F$1061=5,CHOOSE(
$B$131,"選択",D2003,G2003,J2003,M2003,P2003,S2003,V2003,Y2003,AB2003,AE2003,AH2003,AK2003,AN2003,AQ2003,AT2003,AW2003,AZ2003,BC2003,BF2003,BI2003,BL2003,BO2003,BR2003,BU2003,BX2003,CA2003,CD2003),CHOOSE(
$B$131,"選択",CM2003,CP2003,CS2003,CV2003,CY2003,DB2003,DE2003,DH2003,DK2003,DN2003,DQ2003,DT2003,DW2003,DZ2003,EC2003,EF2003,EI2003,EL2003,EO2003,ER2003,EU2003,EX2003,FA2003,FD2003,FG2003,FJ2003,FM2003)))))</f>
        <v>選択</v>
      </c>
      <c r="C1062" s="68">
        <f t="shared" ref="C1062:D1088" si="117">IF(
$F$1061=2,CHOOSE(
$B$131,0,E3,H3,K3,N3,Q3,T3,W3,Z3,AC3,AF3,AI3,AL3,AO3,AR3,AU3,AX3,BA3,BD3,BG3,BJ3,BM3,BP3,BS3,BV3,BY3,CB3,CE3),IF(
$F$1061=3,CHOOSE(
$B$131,0,CN3,CQ3,CT3,CW3,CZ3,DC3,DF3,DI3,DL3,DO3,DR3,DU3,DX3,EA3,ED3,EG3,EJ3,EM3,EP3,ES3,EV3,EY3,FB3,FE3,FH3,FK3,FN3),IF(
$F$1061=4,CHOOSE(
$B$131,0,FU3,FX3,GA3,GD3,GG3,GJ3,GM3,GP3,GS3,GV3,GY3,HB3,HE3,HH3,HK3,HN3,HQ3,HT3,HW3,HZ3,IC3,IF3,II3,IL3,IO3,IR3,IU3),IF(
$F$1061=5,CHOOSE(
$B$131,0,E2003,H2003,K2003,N2003,Q2003,T2003,W2003,Z2003,AC2003,AF2003,AI2003,AL2003,AO2003,AR2003,AU2003,AX2003,BA2003,BD2003,BG2003,BJ2003,BM2003,BP2003,BS2003,BV2003,BY2003,CB2003,CE2003),CHOOSE(
$B$131,0,CN2003,CQ2003,CT2003,CW2003,CZ2003,DC2003,DF2003,DI2003,DL2003,DO2003,DR2003,DU2003,DX2003,EA2003,ED2003,EG2003,EJ2003,EM2003,EP2003,ES2003,EV2003,EY2003,FB2003,FE2003,FH2003,FK2003,FN2003)))))</f>
        <v>0</v>
      </c>
      <c r="D1062" s="68">
        <f t="shared" si="117"/>
        <v>0</v>
      </c>
      <c r="E1062" s="143">
        <f t="shared" si="115"/>
        <v>1062</v>
      </c>
      <c r="F1062" s="68"/>
      <c r="G1062" s="68" t="str">
        <f t="shared" ref="G1062:G1088" si="118">CHOOSE($F$1061,"←先にカタログのタイプを選択",C3,CL3,FS3,C2003,CL2003)</f>
        <v>←先にカタログのタイプを選択</v>
      </c>
      <c r="AB1062" s="104"/>
      <c r="AC1062" s="104"/>
      <c r="AD1062" s="104"/>
    </row>
    <row r="1063" spans="1:30">
      <c r="A1063" s="106"/>
      <c r="B1063" s="68" t="str">
        <f t="shared" si="116"/>
        <v>選択</v>
      </c>
      <c r="C1063" s="68">
        <f t="shared" si="117"/>
        <v>0</v>
      </c>
      <c r="D1063" s="68">
        <f t="shared" si="117"/>
        <v>0</v>
      </c>
      <c r="E1063" s="143">
        <f t="shared" si="115"/>
        <v>1063</v>
      </c>
      <c r="F1063" s="68"/>
      <c r="G1063" s="68" t="str">
        <f t="shared" si="118"/>
        <v>←先にカタログのタイプを選択</v>
      </c>
      <c r="AB1063" s="104"/>
      <c r="AC1063" s="104"/>
      <c r="AD1063" s="104"/>
    </row>
    <row r="1064" spans="1:30">
      <c r="A1064" s="106"/>
      <c r="B1064" s="68" t="str">
        <f t="shared" si="116"/>
        <v>選択</v>
      </c>
      <c r="C1064" s="68">
        <f t="shared" si="117"/>
        <v>0</v>
      </c>
      <c r="D1064" s="68">
        <f t="shared" si="117"/>
        <v>0</v>
      </c>
      <c r="E1064" s="143">
        <f t="shared" si="115"/>
        <v>1064</v>
      </c>
      <c r="F1064" s="68"/>
      <c r="G1064" s="68" t="str">
        <f t="shared" si="118"/>
        <v>←先にカタログのタイプを選択</v>
      </c>
      <c r="AB1064" s="104"/>
      <c r="AC1064" s="104"/>
      <c r="AD1064" s="104"/>
    </row>
    <row r="1065" spans="1:30">
      <c r="A1065" s="106"/>
      <c r="B1065" s="68" t="str">
        <f t="shared" si="116"/>
        <v>選択</v>
      </c>
      <c r="C1065" s="68">
        <f t="shared" si="117"/>
        <v>0</v>
      </c>
      <c r="D1065" s="68">
        <f t="shared" si="117"/>
        <v>0</v>
      </c>
      <c r="E1065" s="143">
        <f t="shared" si="115"/>
        <v>1065</v>
      </c>
      <c r="F1065" s="68"/>
      <c r="G1065" s="68" t="str">
        <f t="shared" si="118"/>
        <v>←先にカタログのタイプを選択</v>
      </c>
      <c r="AB1065" s="104"/>
      <c r="AC1065" s="104"/>
      <c r="AD1065" s="104"/>
    </row>
    <row r="1066" spans="1:30">
      <c r="A1066" s="106"/>
      <c r="B1066" s="68" t="str">
        <f t="shared" si="116"/>
        <v>選択</v>
      </c>
      <c r="C1066" s="68">
        <f t="shared" si="117"/>
        <v>0</v>
      </c>
      <c r="D1066" s="68">
        <f t="shared" si="117"/>
        <v>0</v>
      </c>
      <c r="E1066" s="143">
        <f t="shared" si="115"/>
        <v>1066</v>
      </c>
      <c r="F1066" s="68"/>
      <c r="G1066" s="68" t="str">
        <f t="shared" si="118"/>
        <v>←先にカタログのタイプを選択</v>
      </c>
      <c r="AB1066" s="104"/>
      <c r="AC1066" s="104"/>
      <c r="AD1066" s="104"/>
    </row>
    <row r="1067" spans="1:30">
      <c r="A1067" s="106"/>
      <c r="B1067" s="68" t="str">
        <f t="shared" si="116"/>
        <v>選択</v>
      </c>
      <c r="C1067" s="68">
        <f t="shared" si="117"/>
        <v>0</v>
      </c>
      <c r="D1067" s="68">
        <f t="shared" si="117"/>
        <v>0</v>
      </c>
      <c r="E1067" s="143">
        <f t="shared" si="115"/>
        <v>1067</v>
      </c>
      <c r="F1067" s="68"/>
      <c r="G1067" s="68" t="str">
        <f t="shared" si="118"/>
        <v>←先にカタログのタイプを選択</v>
      </c>
      <c r="AB1067" s="104"/>
      <c r="AC1067" s="104"/>
      <c r="AD1067" s="104"/>
    </row>
    <row r="1068" spans="1:30">
      <c r="A1068" s="106"/>
      <c r="B1068" s="68" t="str">
        <f t="shared" si="116"/>
        <v>選択</v>
      </c>
      <c r="C1068" s="68">
        <f t="shared" si="117"/>
        <v>0</v>
      </c>
      <c r="D1068" s="68">
        <f t="shared" si="117"/>
        <v>0</v>
      </c>
      <c r="E1068" s="143">
        <f t="shared" si="115"/>
        <v>1068</v>
      </c>
      <c r="F1068" s="68"/>
      <c r="G1068" s="68" t="str">
        <f t="shared" si="118"/>
        <v>←先にカタログのタイプを選択</v>
      </c>
      <c r="AB1068" s="104"/>
      <c r="AC1068" s="104"/>
      <c r="AD1068" s="104"/>
    </row>
    <row r="1069" spans="1:30">
      <c r="A1069" s="106"/>
      <c r="B1069" s="68" t="str">
        <f t="shared" si="116"/>
        <v>選択</v>
      </c>
      <c r="C1069" s="68">
        <f t="shared" si="117"/>
        <v>0</v>
      </c>
      <c r="D1069" s="68">
        <f t="shared" si="117"/>
        <v>0</v>
      </c>
      <c r="E1069" s="143">
        <f t="shared" si="115"/>
        <v>1069</v>
      </c>
      <c r="F1069" s="68"/>
      <c r="G1069" s="68" t="str">
        <f t="shared" si="118"/>
        <v>←先にカタログのタイプを選択</v>
      </c>
      <c r="AB1069" s="104"/>
      <c r="AC1069" s="104"/>
      <c r="AD1069" s="104"/>
    </row>
    <row r="1070" spans="1:30">
      <c r="A1070" s="106"/>
      <c r="B1070" s="68" t="str">
        <f t="shared" si="116"/>
        <v>選択</v>
      </c>
      <c r="C1070" s="68">
        <f t="shared" si="117"/>
        <v>0</v>
      </c>
      <c r="D1070" s="68">
        <f t="shared" si="117"/>
        <v>0</v>
      </c>
      <c r="E1070" s="143">
        <f t="shared" si="115"/>
        <v>1070</v>
      </c>
      <c r="F1070" s="68"/>
      <c r="G1070" s="68" t="str">
        <f t="shared" si="118"/>
        <v>←先にカタログのタイプを選択</v>
      </c>
      <c r="AB1070" s="104"/>
      <c r="AC1070" s="104"/>
      <c r="AD1070" s="104"/>
    </row>
    <row r="1071" spans="1:30">
      <c r="A1071" s="106"/>
      <c r="B1071" s="68" t="str">
        <f t="shared" si="116"/>
        <v>選択</v>
      </c>
      <c r="C1071" s="68">
        <f t="shared" si="117"/>
        <v>0</v>
      </c>
      <c r="D1071" s="68">
        <f t="shared" si="117"/>
        <v>0</v>
      </c>
      <c r="E1071" s="143">
        <f t="shared" si="115"/>
        <v>1071</v>
      </c>
      <c r="F1071" s="68"/>
      <c r="G1071" s="68" t="str">
        <f t="shared" si="118"/>
        <v>←先にカタログのタイプを選択</v>
      </c>
      <c r="AB1071" s="104"/>
      <c r="AC1071" s="104"/>
      <c r="AD1071" s="104"/>
    </row>
    <row r="1072" spans="1:30">
      <c r="A1072" s="106"/>
      <c r="B1072" s="68" t="str">
        <f t="shared" si="116"/>
        <v>選択</v>
      </c>
      <c r="C1072" s="68">
        <f t="shared" si="117"/>
        <v>0</v>
      </c>
      <c r="D1072" s="68">
        <f t="shared" si="117"/>
        <v>0</v>
      </c>
      <c r="E1072" s="143">
        <f t="shared" si="115"/>
        <v>1072</v>
      </c>
      <c r="F1072" s="68"/>
      <c r="G1072" s="68" t="str">
        <f t="shared" si="118"/>
        <v>←先にカタログのタイプを選択</v>
      </c>
      <c r="AB1072" s="104"/>
      <c r="AC1072" s="104"/>
      <c r="AD1072" s="104"/>
    </row>
    <row r="1073" spans="1:30">
      <c r="A1073" s="106"/>
      <c r="B1073" s="68" t="str">
        <f t="shared" si="116"/>
        <v>選択</v>
      </c>
      <c r="C1073" s="68">
        <f t="shared" si="117"/>
        <v>0</v>
      </c>
      <c r="D1073" s="68">
        <f t="shared" si="117"/>
        <v>0</v>
      </c>
      <c r="E1073" s="143">
        <f t="shared" si="115"/>
        <v>1073</v>
      </c>
      <c r="F1073" s="68"/>
      <c r="G1073" s="68" t="str">
        <f t="shared" si="118"/>
        <v>←先にカタログのタイプを選択</v>
      </c>
      <c r="AB1073" s="104"/>
      <c r="AC1073" s="104"/>
      <c r="AD1073" s="104"/>
    </row>
    <row r="1074" spans="1:30">
      <c r="A1074" s="106"/>
      <c r="B1074" s="68" t="str">
        <f t="shared" si="116"/>
        <v>選択</v>
      </c>
      <c r="C1074" s="68">
        <f t="shared" si="117"/>
        <v>0</v>
      </c>
      <c r="D1074" s="68">
        <f t="shared" si="117"/>
        <v>0</v>
      </c>
      <c r="E1074" s="143">
        <f t="shared" si="115"/>
        <v>1074</v>
      </c>
      <c r="F1074" s="68"/>
      <c r="G1074" s="68" t="str">
        <f t="shared" si="118"/>
        <v>←先にカタログのタイプを選択</v>
      </c>
      <c r="AB1074" s="104"/>
      <c r="AC1074" s="104"/>
      <c r="AD1074" s="104"/>
    </row>
    <row r="1075" spans="1:30">
      <c r="A1075" s="106"/>
      <c r="B1075" s="68" t="str">
        <f t="shared" si="116"/>
        <v>選択</v>
      </c>
      <c r="C1075" s="68">
        <f t="shared" si="117"/>
        <v>0</v>
      </c>
      <c r="D1075" s="68">
        <f t="shared" si="117"/>
        <v>0</v>
      </c>
      <c r="E1075" s="143">
        <f t="shared" si="115"/>
        <v>1075</v>
      </c>
      <c r="F1075" s="68"/>
      <c r="G1075" s="68" t="str">
        <f t="shared" si="118"/>
        <v>←先にカタログのタイプを選択</v>
      </c>
      <c r="AB1075" s="104"/>
      <c r="AC1075" s="104"/>
      <c r="AD1075" s="104"/>
    </row>
    <row r="1076" spans="1:30">
      <c r="A1076" s="106"/>
      <c r="B1076" s="68" t="str">
        <f t="shared" si="116"/>
        <v>選択</v>
      </c>
      <c r="C1076" s="68">
        <f t="shared" si="117"/>
        <v>0</v>
      </c>
      <c r="D1076" s="68">
        <f t="shared" si="117"/>
        <v>0</v>
      </c>
      <c r="E1076" s="143">
        <f t="shared" si="115"/>
        <v>1076</v>
      </c>
      <c r="F1076" s="68"/>
      <c r="G1076" s="68" t="str">
        <f t="shared" si="118"/>
        <v>←先にカタログのタイプを選択</v>
      </c>
      <c r="AB1076" s="104"/>
      <c r="AC1076" s="104"/>
      <c r="AD1076" s="104"/>
    </row>
    <row r="1077" spans="1:30">
      <c r="A1077" s="106"/>
      <c r="B1077" s="68" t="str">
        <f t="shared" si="116"/>
        <v>選択</v>
      </c>
      <c r="C1077" s="68">
        <f t="shared" si="117"/>
        <v>0</v>
      </c>
      <c r="D1077" s="68">
        <f t="shared" si="117"/>
        <v>0</v>
      </c>
      <c r="E1077" s="143">
        <f t="shared" si="115"/>
        <v>1077</v>
      </c>
      <c r="F1077" s="68"/>
      <c r="G1077" s="68" t="str">
        <f t="shared" si="118"/>
        <v>←先にカタログのタイプを選択</v>
      </c>
      <c r="AB1077" s="104"/>
      <c r="AC1077" s="104"/>
      <c r="AD1077" s="104"/>
    </row>
    <row r="1078" spans="1:30">
      <c r="A1078" s="106"/>
      <c r="B1078" s="68" t="str">
        <f t="shared" si="116"/>
        <v>選択</v>
      </c>
      <c r="C1078" s="68">
        <f t="shared" si="117"/>
        <v>0</v>
      </c>
      <c r="D1078" s="68">
        <f t="shared" si="117"/>
        <v>0</v>
      </c>
      <c r="E1078" s="143">
        <f t="shared" si="115"/>
        <v>1078</v>
      </c>
      <c r="F1078" s="68"/>
      <c r="G1078" s="68" t="str">
        <f t="shared" si="118"/>
        <v>←先にカタログのタイプを選択</v>
      </c>
      <c r="AB1078" s="104"/>
      <c r="AC1078" s="104"/>
      <c r="AD1078" s="104"/>
    </row>
    <row r="1079" spans="1:30">
      <c r="A1079" s="106"/>
      <c r="B1079" s="68" t="str">
        <f t="shared" si="116"/>
        <v>選択</v>
      </c>
      <c r="C1079" s="68">
        <f t="shared" si="117"/>
        <v>0</v>
      </c>
      <c r="D1079" s="68">
        <f t="shared" si="117"/>
        <v>0</v>
      </c>
      <c r="E1079" s="143">
        <f t="shared" si="115"/>
        <v>1079</v>
      </c>
      <c r="F1079" s="68"/>
      <c r="G1079" s="68" t="str">
        <f t="shared" si="118"/>
        <v>←先にカタログのタイプを選択</v>
      </c>
      <c r="AB1079" s="104"/>
      <c r="AC1079" s="104"/>
      <c r="AD1079" s="104"/>
    </row>
    <row r="1080" spans="1:30">
      <c r="A1080" s="106"/>
      <c r="B1080" s="68" t="str">
        <f t="shared" si="116"/>
        <v>選択</v>
      </c>
      <c r="C1080" s="68">
        <f t="shared" si="117"/>
        <v>0</v>
      </c>
      <c r="D1080" s="68">
        <f t="shared" si="117"/>
        <v>0</v>
      </c>
      <c r="E1080" s="143">
        <f t="shared" si="115"/>
        <v>1080</v>
      </c>
      <c r="F1080" s="68"/>
      <c r="G1080" s="68" t="str">
        <f t="shared" si="118"/>
        <v>←先にカタログのタイプを選択</v>
      </c>
      <c r="AB1080" s="104"/>
      <c r="AC1080" s="104"/>
      <c r="AD1080" s="104"/>
    </row>
    <row r="1081" spans="1:30">
      <c r="A1081" s="106"/>
      <c r="B1081" s="68" t="str">
        <f t="shared" si="116"/>
        <v>選択</v>
      </c>
      <c r="C1081" s="68">
        <f t="shared" si="117"/>
        <v>0</v>
      </c>
      <c r="D1081" s="68">
        <f t="shared" si="117"/>
        <v>0</v>
      </c>
      <c r="E1081" s="143">
        <f t="shared" si="115"/>
        <v>1081</v>
      </c>
      <c r="F1081" s="68"/>
      <c r="G1081" s="68" t="str">
        <f t="shared" si="118"/>
        <v>←先にカタログのタイプを選択</v>
      </c>
      <c r="AB1081" s="104"/>
      <c r="AC1081" s="104"/>
      <c r="AD1081" s="104"/>
    </row>
    <row r="1082" spans="1:30">
      <c r="A1082" s="106"/>
      <c r="B1082" s="68" t="str">
        <f t="shared" si="116"/>
        <v>選択</v>
      </c>
      <c r="C1082" s="68">
        <f t="shared" si="117"/>
        <v>0</v>
      </c>
      <c r="D1082" s="68">
        <f t="shared" si="117"/>
        <v>0</v>
      </c>
      <c r="E1082" s="143">
        <f t="shared" si="115"/>
        <v>1082</v>
      </c>
      <c r="F1082" s="68"/>
      <c r="G1082" s="68" t="str">
        <f t="shared" si="118"/>
        <v>←先にカタログのタイプを選択</v>
      </c>
      <c r="AB1082" s="104"/>
      <c r="AC1082" s="104"/>
      <c r="AD1082" s="104"/>
    </row>
    <row r="1083" spans="1:30">
      <c r="A1083" s="106"/>
      <c r="B1083" s="68" t="str">
        <f t="shared" si="116"/>
        <v>選択</v>
      </c>
      <c r="C1083" s="68">
        <f t="shared" si="117"/>
        <v>0</v>
      </c>
      <c r="D1083" s="68">
        <f t="shared" si="117"/>
        <v>0</v>
      </c>
      <c r="E1083" s="143">
        <f t="shared" si="115"/>
        <v>1083</v>
      </c>
      <c r="F1083" s="68"/>
      <c r="G1083" s="68" t="str">
        <f t="shared" si="118"/>
        <v>←先にカタログのタイプを選択</v>
      </c>
      <c r="AB1083" s="104"/>
      <c r="AC1083" s="104"/>
      <c r="AD1083" s="104"/>
    </row>
    <row r="1084" spans="1:30">
      <c r="A1084" s="106"/>
      <c r="B1084" s="68" t="str">
        <f t="shared" si="116"/>
        <v>選択</v>
      </c>
      <c r="C1084" s="68">
        <f t="shared" si="117"/>
        <v>0</v>
      </c>
      <c r="D1084" s="68">
        <f t="shared" si="117"/>
        <v>0</v>
      </c>
      <c r="E1084" s="143">
        <f t="shared" si="115"/>
        <v>1084</v>
      </c>
      <c r="F1084" s="68"/>
      <c r="G1084" s="68" t="str">
        <f t="shared" si="118"/>
        <v>←先にカタログのタイプを選択</v>
      </c>
      <c r="AB1084" s="104"/>
      <c r="AC1084" s="104"/>
      <c r="AD1084" s="104"/>
    </row>
    <row r="1085" spans="1:30">
      <c r="A1085" s="106"/>
      <c r="B1085" s="68" t="str">
        <f t="shared" si="116"/>
        <v>選択</v>
      </c>
      <c r="C1085" s="68">
        <f t="shared" si="117"/>
        <v>0</v>
      </c>
      <c r="D1085" s="68">
        <f t="shared" si="117"/>
        <v>0</v>
      </c>
      <c r="E1085" s="143">
        <f t="shared" si="115"/>
        <v>1085</v>
      </c>
      <c r="F1085" s="68"/>
      <c r="G1085" s="68" t="str">
        <f t="shared" si="118"/>
        <v>←先にカタログのタイプを選択</v>
      </c>
      <c r="AB1085" s="104"/>
      <c r="AC1085" s="104"/>
      <c r="AD1085" s="104"/>
    </row>
    <row r="1086" spans="1:30">
      <c r="A1086" s="106"/>
      <c r="B1086" s="68" t="str">
        <f t="shared" si="116"/>
        <v>選択</v>
      </c>
      <c r="C1086" s="68">
        <f t="shared" si="117"/>
        <v>0</v>
      </c>
      <c r="D1086" s="68">
        <f t="shared" si="117"/>
        <v>0</v>
      </c>
      <c r="E1086" s="143">
        <f t="shared" si="115"/>
        <v>1086</v>
      </c>
      <c r="F1086" s="68"/>
      <c r="G1086" s="68" t="str">
        <f t="shared" si="118"/>
        <v>←先にカタログのタイプを選択</v>
      </c>
      <c r="AB1086" s="104"/>
      <c r="AC1086" s="104"/>
      <c r="AD1086" s="104"/>
    </row>
    <row r="1087" spans="1:30">
      <c r="A1087" s="106"/>
      <c r="B1087" s="68" t="str">
        <f t="shared" si="116"/>
        <v>選択</v>
      </c>
      <c r="C1087" s="68">
        <f t="shared" si="117"/>
        <v>0</v>
      </c>
      <c r="D1087" s="68">
        <f t="shared" si="117"/>
        <v>0</v>
      </c>
      <c r="E1087" s="143">
        <f t="shared" si="115"/>
        <v>1087</v>
      </c>
      <c r="F1087" s="68"/>
      <c r="G1087" s="68" t="str">
        <f t="shared" si="118"/>
        <v>←先にカタログのタイプを選択</v>
      </c>
      <c r="AB1087" s="104"/>
      <c r="AC1087" s="104"/>
      <c r="AD1087" s="104"/>
    </row>
    <row r="1088" spans="1:30">
      <c r="A1088" s="106"/>
      <c r="B1088" s="68" t="str">
        <f t="shared" si="116"/>
        <v>選択</v>
      </c>
      <c r="C1088" s="68">
        <f t="shared" si="117"/>
        <v>0</v>
      </c>
      <c r="D1088" s="68">
        <f t="shared" si="117"/>
        <v>0</v>
      </c>
      <c r="E1088" s="143">
        <f t="shared" si="115"/>
        <v>1088</v>
      </c>
      <c r="F1088" s="68"/>
      <c r="G1088" s="68" t="str">
        <f t="shared" si="118"/>
        <v>←先にカタログのタイプを選択</v>
      </c>
      <c r="AB1088" s="104"/>
      <c r="AC1088" s="104"/>
      <c r="AD1088" s="104"/>
    </row>
    <row r="1089" spans="1:30">
      <c r="A1089" s="144"/>
      <c r="B1089" s="10"/>
      <c r="C1089" s="10"/>
      <c r="D1089" s="10"/>
      <c r="E1089" s="145">
        <f t="shared" si="115"/>
        <v>1089</v>
      </c>
      <c r="F1089" s="10"/>
      <c r="G1089" s="10"/>
      <c r="AB1089" s="104"/>
      <c r="AC1089" s="104"/>
      <c r="AD1089" s="104"/>
    </row>
    <row r="1090" spans="1:30">
      <c r="A1090" s="144"/>
      <c r="B1090" s="10"/>
      <c r="C1090" s="10"/>
      <c r="D1090" s="10"/>
      <c r="E1090" s="145">
        <f t="shared" si="115"/>
        <v>1090</v>
      </c>
      <c r="F1090" s="10"/>
      <c r="G1090" s="10"/>
      <c r="AB1090" s="104"/>
      <c r="AC1090" s="104"/>
      <c r="AD1090" s="104"/>
    </row>
    <row r="1091" spans="1:30">
      <c r="A1091" s="106">
        <v>32</v>
      </c>
      <c r="B1091" s="68" t="str">
        <f>IF(
$F$1091=2,CHOOSE(
$B$132,"選択",D2,G2,J2,M2,P2,S2,V2,Y2,AB2,AE2,AH2,AK2,AN2,AQ2,AT2,AW2,AZ2,BC2,BF2,BI2,BL2,BO2,BR2,BU2,BX2,CA2,CD2),IF(
$F$1091=3,CHOOSE(
$B$132,"選択",CM2,CP2,CS2,CV2,CY2,DB2,DE2,DH2,DK2,DN2,DQ2,DT2,DW2,DZ2,EC2,EF2,EI2,EL2,EO2,ER2,EU2,EX2,FA2,FD2,FG2,FJ2,FM2),IF(
$F$1091=4,CHOOSE(
$B$132,"選択",FT2,FW2,FZ2,GC2,GF2,GI2,GL2,GO2,GR2,GU2,GX2,HA2,HD2,HG2,HJ2,HM2,HP2,HS2,HV2,HY2,IB2,IE2,IH2,IK2,IN2,IQ2,IT2),IF(
$F$1091=5,CHOOSE(
$B$132,"選択",D2002,G2002,J2002,M2002,P2002,S2002,V2002,Y2002,AB2002,AE2002,AH2002,AK2002,AN2002,AQ2002,AT2002,AW2002,AZ2002,BC2002,BF2002,BI2002,BL2002,BO2002,BR2002,BU2002,BX2002,CA2002,CD2002),CHOOSE(
$B$132,"選択",CM2002,CP2002,CS2002,CV2002,CY2002,DB2002,DE2002,DH2002,DK2002,DN2002,DQ2002,DT2002,DW2002,DZ2002,EC2002,EF2002,EI2002,EL2002,EO2002,ER2002,EU2002,EX2002,FA2002,FD2002,FG2002,FJ2002,FM2002)))))</f>
        <v>選択</v>
      </c>
      <c r="C1091" s="68">
        <f>IF(
$F$1091=2,CHOOSE(
$B$132,0,E2,H2,K2,N2,Q2,T2,W2,Z2,AC2,AF2,AI2,AL2,AO2,AR2,AU2,AX2,BA2,BD2,BG2,BJ2,BM2,BP2,BS2,BV2,BY2,CB2,CE2),IF(
$F$1091=3,CHOOSE(
$B$132,0,CN2,CQ2,CT2,CW2,CZ2,DC2,DF2,DI2,DL2,DO2,DR2,DU2,DX2,EA2,ED2,EG2,EJ2,EM2,EP2,ES2,EV2,EY2,FB2,FE2,FH2,FK2,FN2),IF(
$F$1091=4,CHOOSE(
$B$132,0,FU2,FX2,GA2,GD2,GG2,GJ2,GM2,GP2,GS2,GV2,GY2,HB2,HE2,HH2,HK2,HN2,HQ2,HT2,HW2,HZ2,IC2,IF2,II2,IL2,IO2,IR2,IU2),IF(
$F$1091=5,CHOOSE(
$B$132,0,E2002,H2002,K2002,N2002,Q2002,T2002,W2002,Z2002,AC2002,AF2002,AI2002,AL2002,AO2002,AR2002,AU2002,AX2002,BA2002,BD2002,BG2002,BJ2002,BM2002,BP2002,BS2002,BV2002,BY2002,CB2002,CE2002),CHOOSE(
$B$132,0,CN2002,CQ2002,CT2002,CW2002,CZ2002,DC2002,DF2002,DI2002,DL2002,DO2002,DR2002,DU2002,DX2002,EA2002,ED2002,EG2002,EJ2002,EM2002,EP2002,ES2002,EV2002,EY2002,FB2002,FE2002,FH2002,FK2002,FN2002)))))</f>
        <v>0</v>
      </c>
      <c r="D1091" s="68">
        <f>IF(
$F$1091=2,CHOOSE(
$B$132,0,F2,I2,L2,O2,R2,U2,X2,AA2,AD2,AG2,AJ2,AM2,AP2,AS2,AV2,AY2,BB2,BE2,BH2,BK2,BN2,BQ2,BT2,BW2,BZ2,CC2,CF2),IF(
$F$1091=3,CHOOSE(
$B$132,0,CO2,CR2,CU2,CX2,DA2,DD2,DG2,DJ2,DM2,DP2,DS2,DV2,DY2,EB2,EE2,EH2,EK2,EN2,EQ2,ET2,EW2,EZ2,FC2,FF2,FI2,FL2,FO2),IF(
$F$1091=4,CHOOSE(
$B$132,0,FV2,FY2,GB2,GE2,GH2,GK2,GN2,GQ2,GT2,GW2,GZ2,HC2,HF2,HI2,HL2,HO2,HR2,HU2,HX2,IA2,ID2,IG2,IJ2,IM2,IP2,IS2,IV2),IF(
$F$1091=5,CHOOSE(
$B$132,0,F2002,I2002,L2002,O2002,R2002,U2002,X2002,AA2002,AD2002,AG2002,AJ2002,AM2002,AP2002,AS2002,AV2002,AY2002,BB2002,BE2002,BH2002,BK2002,BN2002,BQ2002,BT2002,BW2002,BZ2002,CC2002,CF2002),CHOOSE(
$B$132,0,CO2002,CR2002,CU2002,CX2002,DA2002,DD2002,DG2002,DJ2002,DM2002,DP2002,DS2002,DV2002,DY2002,EB2002,EE2002,EH2002,EK2002,EN2002,EQ2002,ET2002,EW2002,EZ2002,FC2002,FF2002,FI2002,FL2002,FO2002)))))</f>
        <v>0</v>
      </c>
      <c r="E1091" s="143">
        <f t="shared" si="115"/>
        <v>1091</v>
      </c>
      <c r="F1091" s="68">
        <v>1</v>
      </c>
      <c r="G1091" s="68" t="str">
        <f>CHOOSE($F$1091,"←先にカタログのタイプを選択",C2,CL2,FS2,C2002,CL2002)</f>
        <v>←先にカタログのタイプを選択</v>
      </c>
      <c r="AB1091" s="104"/>
      <c r="AC1091" s="104"/>
      <c r="AD1091" s="104"/>
    </row>
    <row r="1092" spans="1:30">
      <c r="A1092" s="106"/>
      <c r="B1092" s="68" t="str">
        <f t="shared" ref="B1092:B1118" si="119">IF(
$F$1091=2,CHOOSE(
$B$132,"選択",D3,G3,J3,M3,P3,S3,V3,Y3,AB3,AE3,AH3,AK3,AN3,AQ3,AT3,AW3,AZ3,BC3,BF3,BI3,BL3,BO3,BR3,BU3,BX3,CA3,CD3),IF(
$F$1091=3,CHOOSE(
$B$132,"選択",CM3,CP3,CS3,CV3,CY3,DB3,DE3,DH3,DK3,DN3,DQ3,DT3,DW3,DZ3,EC3,EF3,EI3,EL3,EO3,ER3,EU3,EX3,FA3,FD3,FG3,FJ3,FM3),IF(
$F$1091=4,CHOOSE(
$B$132,"選択",FT3,FW3,FZ3,GC3,GF3,GI3,GL3,GO3,GR3,GU3,GX3,HA3,HD3,HG3,HJ3,HM3,HP3,HS3,HV3,HY3,IB3,IE3,IH3,IK3,IN3,IQ3,IT3),IF(
$F$1091=5,CHOOSE(
$B$132,"選択",D2003,G2003,J2003,M2003,P2003,S2003,V2003,Y2003,AB2003,AE2003,AH2003,AK2003,AN2003,AQ2003,AT2003,AW2003,AZ2003,BC2003,BF2003,BI2003,BL2003,BO2003,BR2003,BU2003,BX2003,CA2003,CD2003),CHOOSE(
$B$132,"選択",CM2003,CP2003,CS2003,CV2003,CY2003,DB2003,DE2003,DH2003,DK2003,DN2003,DQ2003,DT2003,DW2003,DZ2003,EC2003,EF2003,EI2003,EL2003,EO2003,ER2003,EU2003,EX2003,FA2003,FD2003,FG2003,FJ2003,FM2003)))))</f>
        <v>選択</v>
      </c>
      <c r="C1092" s="68">
        <f t="shared" ref="C1092:D1118" si="120">IF(
$F$1091=2,CHOOSE(
$B$132,0,E3,H3,K3,N3,Q3,T3,W3,Z3,AC3,AF3,AI3,AL3,AO3,AR3,AU3,AX3,BA3,BD3,BG3,BJ3,BM3,BP3,BS3,BV3,BY3,CB3,CE3),IF(
$F$1091=3,CHOOSE(
$B$132,0,CN3,CQ3,CT3,CW3,CZ3,DC3,DF3,DI3,DL3,DO3,DR3,DU3,DX3,EA3,ED3,EG3,EJ3,EM3,EP3,ES3,EV3,EY3,FB3,FE3,FH3,FK3,FN3),IF(
$F$1091=4,CHOOSE(
$B$132,0,FU3,FX3,GA3,GD3,GG3,GJ3,GM3,GP3,GS3,GV3,GY3,HB3,HE3,HH3,HK3,HN3,HQ3,HT3,HW3,HZ3,IC3,IF3,II3,IL3,IO3,IR3,IU3),IF(
$F$1091=5,CHOOSE(
$B$132,0,E2003,H2003,K2003,N2003,Q2003,T2003,W2003,Z2003,AC2003,AF2003,AI2003,AL2003,AO2003,AR2003,AU2003,AX2003,BA2003,BD2003,BG2003,BJ2003,BM2003,BP2003,BS2003,BV2003,BY2003,CB2003,CE2003),CHOOSE(
$B$132,0,CN2003,CQ2003,CT2003,CW2003,CZ2003,DC2003,DF2003,DI2003,DL2003,DO2003,DR2003,DU2003,DX2003,EA2003,ED2003,EG2003,EJ2003,EM2003,EP2003,ES2003,EV2003,EY2003,FB2003,FE2003,FH2003,FK2003,FN2003)))))</f>
        <v>0</v>
      </c>
      <c r="D1092" s="68">
        <f t="shared" si="120"/>
        <v>0</v>
      </c>
      <c r="E1092" s="143">
        <f t="shared" si="115"/>
        <v>1092</v>
      </c>
      <c r="F1092" s="68"/>
      <c r="G1092" s="68" t="str">
        <f t="shared" ref="G1092:G1118" si="121">CHOOSE($F$1091,"←先にカタログのタイプを選択",C3,CL3,FS3,C2003,CL2003)</f>
        <v>←先にカタログのタイプを選択</v>
      </c>
      <c r="AB1092" s="104"/>
      <c r="AC1092" s="104"/>
      <c r="AD1092" s="104"/>
    </row>
    <row r="1093" spans="1:30">
      <c r="A1093" s="106"/>
      <c r="B1093" s="68" t="str">
        <f t="shared" si="119"/>
        <v>選択</v>
      </c>
      <c r="C1093" s="68">
        <f t="shared" si="120"/>
        <v>0</v>
      </c>
      <c r="D1093" s="68">
        <f t="shared" si="120"/>
        <v>0</v>
      </c>
      <c r="E1093" s="143">
        <f t="shared" si="115"/>
        <v>1093</v>
      </c>
      <c r="F1093" s="68"/>
      <c r="G1093" s="68" t="str">
        <f t="shared" si="121"/>
        <v>←先にカタログのタイプを選択</v>
      </c>
      <c r="AB1093" s="104"/>
      <c r="AC1093" s="104"/>
      <c r="AD1093" s="104"/>
    </row>
    <row r="1094" spans="1:30">
      <c r="A1094" s="106"/>
      <c r="B1094" s="68" t="str">
        <f t="shared" si="119"/>
        <v>選択</v>
      </c>
      <c r="C1094" s="68">
        <f t="shared" si="120"/>
        <v>0</v>
      </c>
      <c r="D1094" s="68">
        <f t="shared" si="120"/>
        <v>0</v>
      </c>
      <c r="E1094" s="143">
        <f t="shared" si="115"/>
        <v>1094</v>
      </c>
      <c r="F1094" s="68"/>
      <c r="G1094" s="68" t="str">
        <f t="shared" si="121"/>
        <v>←先にカタログのタイプを選択</v>
      </c>
      <c r="AB1094" s="104"/>
      <c r="AC1094" s="104"/>
      <c r="AD1094" s="104"/>
    </row>
    <row r="1095" spans="1:30">
      <c r="A1095" s="106"/>
      <c r="B1095" s="68" t="str">
        <f t="shared" si="119"/>
        <v>選択</v>
      </c>
      <c r="C1095" s="68">
        <f t="shared" si="120"/>
        <v>0</v>
      </c>
      <c r="D1095" s="68">
        <f t="shared" si="120"/>
        <v>0</v>
      </c>
      <c r="E1095" s="143">
        <f t="shared" si="115"/>
        <v>1095</v>
      </c>
      <c r="F1095" s="68"/>
      <c r="G1095" s="68" t="str">
        <f t="shared" si="121"/>
        <v>←先にカタログのタイプを選択</v>
      </c>
      <c r="AB1095" s="104"/>
      <c r="AC1095" s="104"/>
      <c r="AD1095" s="104"/>
    </row>
    <row r="1096" spans="1:30">
      <c r="A1096" s="106"/>
      <c r="B1096" s="68" t="str">
        <f t="shared" si="119"/>
        <v>選択</v>
      </c>
      <c r="C1096" s="68">
        <f t="shared" si="120"/>
        <v>0</v>
      </c>
      <c r="D1096" s="68">
        <f t="shared" si="120"/>
        <v>0</v>
      </c>
      <c r="E1096" s="143">
        <f t="shared" si="115"/>
        <v>1096</v>
      </c>
      <c r="F1096" s="68"/>
      <c r="G1096" s="68" t="str">
        <f t="shared" si="121"/>
        <v>←先にカタログのタイプを選択</v>
      </c>
      <c r="AB1096" s="104"/>
      <c r="AC1096" s="104"/>
      <c r="AD1096" s="104"/>
    </row>
    <row r="1097" spans="1:30">
      <c r="A1097" s="106"/>
      <c r="B1097" s="68" t="str">
        <f t="shared" si="119"/>
        <v>選択</v>
      </c>
      <c r="C1097" s="68">
        <f t="shared" si="120"/>
        <v>0</v>
      </c>
      <c r="D1097" s="68">
        <f t="shared" si="120"/>
        <v>0</v>
      </c>
      <c r="E1097" s="143">
        <f t="shared" si="115"/>
        <v>1097</v>
      </c>
      <c r="F1097" s="68"/>
      <c r="G1097" s="68" t="str">
        <f t="shared" si="121"/>
        <v>←先にカタログのタイプを選択</v>
      </c>
      <c r="AB1097" s="104"/>
      <c r="AC1097" s="104"/>
      <c r="AD1097" s="104"/>
    </row>
    <row r="1098" spans="1:30">
      <c r="A1098" s="106"/>
      <c r="B1098" s="68" t="str">
        <f t="shared" si="119"/>
        <v>選択</v>
      </c>
      <c r="C1098" s="68">
        <f t="shared" si="120"/>
        <v>0</v>
      </c>
      <c r="D1098" s="68">
        <f t="shared" si="120"/>
        <v>0</v>
      </c>
      <c r="E1098" s="143">
        <f t="shared" si="115"/>
        <v>1098</v>
      </c>
      <c r="F1098" s="68"/>
      <c r="G1098" s="68" t="str">
        <f t="shared" si="121"/>
        <v>←先にカタログのタイプを選択</v>
      </c>
      <c r="AB1098" s="104"/>
      <c r="AC1098" s="104"/>
      <c r="AD1098" s="104"/>
    </row>
    <row r="1099" spans="1:30">
      <c r="A1099" s="106"/>
      <c r="B1099" s="68" t="str">
        <f t="shared" si="119"/>
        <v>選択</v>
      </c>
      <c r="C1099" s="68">
        <f t="shared" si="120"/>
        <v>0</v>
      </c>
      <c r="D1099" s="68">
        <f t="shared" si="120"/>
        <v>0</v>
      </c>
      <c r="E1099" s="143">
        <f t="shared" si="115"/>
        <v>1099</v>
      </c>
      <c r="F1099" s="68"/>
      <c r="G1099" s="68" t="str">
        <f t="shared" si="121"/>
        <v>←先にカタログのタイプを選択</v>
      </c>
      <c r="AB1099" s="104"/>
      <c r="AC1099" s="104"/>
      <c r="AD1099" s="104"/>
    </row>
    <row r="1100" spans="1:30">
      <c r="A1100" s="106"/>
      <c r="B1100" s="68" t="str">
        <f t="shared" si="119"/>
        <v>選択</v>
      </c>
      <c r="C1100" s="68">
        <f t="shared" si="120"/>
        <v>0</v>
      </c>
      <c r="D1100" s="68">
        <f t="shared" si="120"/>
        <v>0</v>
      </c>
      <c r="E1100" s="143">
        <f t="shared" si="115"/>
        <v>1100</v>
      </c>
      <c r="F1100" s="68"/>
      <c r="G1100" s="68" t="str">
        <f t="shared" si="121"/>
        <v>←先にカタログのタイプを選択</v>
      </c>
      <c r="AB1100" s="104"/>
      <c r="AC1100" s="104"/>
      <c r="AD1100" s="104"/>
    </row>
    <row r="1101" spans="1:30">
      <c r="A1101" s="106"/>
      <c r="B1101" s="68" t="str">
        <f t="shared" si="119"/>
        <v>選択</v>
      </c>
      <c r="C1101" s="68">
        <f t="shared" si="120"/>
        <v>0</v>
      </c>
      <c r="D1101" s="68">
        <f t="shared" si="120"/>
        <v>0</v>
      </c>
      <c r="E1101" s="143">
        <f t="shared" si="115"/>
        <v>1101</v>
      </c>
      <c r="F1101" s="68"/>
      <c r="G1101" s="68" t="str">
        <f t="shared" si="121"/>
        <v>←先にカタログのタイプを選択</v>
      </c>
      <c r="AB1101" s="104"/>
      <c r="AC1101" s="104"/>
      <c r="AD1101" s="104"/>
    </row>
    <row r="1102" spans="1:30">
      <c r="A1102" s="106"/>
      <c r="B1102" s="68" t="str">
        <f t="shared" si="119"/>
        <v>選択</v>
      </c>
      <c r="C1102" s="68">
        <f t="shared" si="120"/>
        <v>0</v>
      </c>
      <c r="D1102" s="68">
        <f t="shared" si="120"/>
        <v>0</v>
      </c>
      <c r="E1102" s="143">
        <f t="shared" si="115"/>
        <v>1102</v>
      </c>
      <c r="F1102" s="68"/>
      <c r="G1102" s="68" t="str">
        <f t="shared" si="121"/>
        <v>←先にカタログのタイプを選択</v>
      </c>
      <c r="AB1102" s="104"/>
      <c r="AC1102" s="104"/>
      <c r="AD1102" s="104"/>
    </row>
    <row r="1103" spans="1:30">
      <c r="A1103" s="106"/>
      <c r="B1103" s="68" t="str">
        <f t="shared" si="119"/>
        <v>選択</v>
      </c>
      <c r="C1103" s="68">
        <f t="shared" si="120"/>
        <v>0</v>
      </c>
      <c r="D1103" s="68">
        <f t="shared" si="120"/>
        <v>0</v>
      </c>
      <c r="E1103" s="143">
        <f t="shared" si="115"/>
        <v>1103</v>
      </c>
      <c r="F1103" s="68"/>
      <c r="G1103" s="68" t="str">
        <f t="shared" si="121"/>
        <v>←先にカタログのタイプを選択</v>
      </c>
      <c r="AB1103" s="104"/>
      <c r="AC1103" s="104"/>
      <c r="AD1103" s="104"/>
    </row>
    <row r="1104" spans="1:30">
      <c r="A1104" s="106"/>
      <c r="B1104" s="68" t="str">
        <f t="shared" si="119"/>
        <v>選択</v>
      </c>
      <c r="C1104" s="68">
        <f t="shared" si="120"/>
        <v>0</v>
      </c>
      <c r="D1104" s="68">
        <f t="shared" si="120"/>
        <v>0</v>
      </c>
      <c r="E1104" s="143">
        <f t="shared" si="115"/>
        <v>1104</v>
      </c>
      <c r="F1104" s="68"/>
      <c r="G1104" s="68" t="str">
        <f t="shared" si="121"/>
        <v>←先にカタログのタイプを選択</v>
      </c>
      <c r="AB1104" s="104"/>
      <c r="AC1104" s="104"/>
      <c r="AD1104" s="104"/>
    </row>
    <row r="1105" spans="1:30">
      <c r="A1105" s="106"/>
      <c r="B1105" s="68" t="str">
        <f t="shared" si="119"/>
        <v>選択</v>
      </c>
      <c r="C1105" s="68">
        <f t="shared" si="120"/>
        <v>0</v>
      </c>
      <c r="D1105" s="68">
        <f t="shared" si="120"/>
        <v>0</v>
      </c>
      <c r="E1105" s="143">
        <f t="shared" si="115"/>
        <v>1105</v>
      </c>
      <c r="F1105" s="68"/>
      <c r="G1105" s="68" t="str">
        <f t="shared" si="121"/>
        <v>←先にカタログのタイプを選択</v>
      </c>
      <c r="AB1105" s="104"/>
      <c r="AC1105" s="104"/>
      <c r="AD1105" s="104"/>
    </row>
    <row r="1106" spans="1:30">
      <c r="A1106" s="106"/>
      <c r="B1106" s="68" t="str">
        <f t="shared" si="119"/>
        <v>選択</v>
      </c>
      <c r="C1106" s="68">
        <f t="shared" si="120"/>
        <v>0</v>
      </c>
      <c r="D1106" s="68">
        <f t="shared" si="120"/>
        <v>0</v>
      </c>
      <c r="E1106" s="143">
        <f t="shared" si="115"/>
        <v>1106</v>
      </c>
      <c r="F1106" s="68"/>
      <c r="G1106" s="68" t="str">
        <f t="shared" si="121"/>
        <v>←先にカタログのタイプを選択</v>
      </c>
      <c r="AB1106" s="104"/>
      <c r="AC1106" s="104"/>
      <c r="AD1106" s="104"/>
    </row>
    <row r="1107" spans="1:30">
      <c r="A1107" s="106"/>
      <c r="B1107" s="68" t="str">
        <f t="shared" si="119"/>
        <v>選択</v>
      </c>
      <c r="C1107" s="68">
        <f t="shared" si="120"/>
        <v>0</v>
      </c>
      <c r="D1107" s="68">
        <f t="shared" si="120"/>
        <v>0</v>
      </c>
      <c r="E1107" s="143">
        <f t="shared" si="115"/>
        <v>1107</v>
      </c>
      <c r="F1107" s="68"/>
      <c r="G1107" s="68" t="str">
        <f t="shared" si="121"/>
        <v>←先にカタログのタイプを選択</v>
      </c>
      <c r="AB1107" s="104"/>
      <c r="AC1107" s="104"/>
      <c r="AD1107" s="104"/>
    </row>
    <row r="1108" spans="1:30">
      <c r="A1108" s="106"/>
      <c r="B1108" s="68" t="str">
        <f t="shared" si="119"/>
        <v>選択</v>
      </c>
      <c r="C1108" s="68">
        <f t="shared" si="120"/>
        <v>0</v>
      </c>
      <c r="D1108" s="68">
        <f t="shared" si="120"/>
        <v>0</v>
      </c>
      <c r="E1108" s="143">
        <f t="shared" si="115"/>
        <v>1108</v>
      </c>
      <c r="F1108" s="68"/>
      <c r="G1108" s="68" t="str">
        <f t="shared" si="121"/>
        <v>←先にカタログのタイプを選択</v>
      </c>
      <c r="AB1108" s="104"/>
      <c r="AC1108" s="104"/>
      <c r="AD1108" s="104"/>
    </row>
    <row r="1109" spans="1:30">
      <c r="A1109" s="106"/>
      <c r="B1109" s="68" t="str">
        <f t="shared" si="119"/>
        <v>選択</v>
      </c>
      <c r="C1109" s="68">
        <f t="shared" si="120"/>
        <v>0</v>
      </c>
      <c r="D1109" s="68">
        <f t="shared" si="120"/>
        <v>0</v>
      </c>
      <c r="E1109" s="143">
        <f t="shared" si="115"/>
        <v>1109</v>
      </c>
      <c r="F1109" s="68"/>
      <c r="G1109" s="68" t="str">
        <f t="shared" si="121"/>
        <v>←先にカタログのタイプを選択</v>
      </c>
      <c r="AB1109" s="104"/>
      <c r="AC1109" s="104"/>
      <c r="AD1109" s="104"/>
    </row>
    <row r="1110" spans="1:30">
      <c r="A1110" s="106"/>
      <c r="B1110" s="68" t="str">
        <f t="shared" si="119"/>
        <v>選択</v>
      </c>
      <c r="C1110" s="68">
        <f t="shared" si="120"/>
        <v>0</v>
      </c>
      <c r="D1110" s="68">
        <f t="shared" si="120"/>
        <v>0</v>
      </c>
      <c r="E1110" s="143">
        <f t="shared" si="115"/>
        <v>1110</v>
      </c>
      <c r="F1110" s="68"/>
      <c r="G1110" s="68" t="str">
        <f t="shared" si="121"/>
        <v>←先にカタログのタイプを選択</v>
      </c>
      <c r="AB1110" s="104"/>
      <c r="AC1110" s="104"/>
      <c r="AD1110" s="104"/>
    </row>
    <row r="1111" spans="1:30">
      <c r="A1111" s="106"/>
      <c r="B1111" s="68" t="str">
        <f t="shared" si="119"/>
        <v>選択</v>
      </c>
      <c r="C1111" s="68">
        <f t="shared" si="120"/>
        <v>0</v>
      </c>
      <c r="D1111" s="68">
        <f t="shared" si="120"/>
        <v>0</v>
      </c>
      <c r="E1111" s="143">
        <f t="shared" si="115"/>
        <v>1111</v>
      </c>
      <c r="F1111" s="68"/>
      <c r="G1111" s="68" t="str">
        <f t="shared" si="121"/>
        <v>←先にカタログのタイプを選択</v>
      </c>
      <c r="AB1111" s="104"/>
      <c r="AC1111" s="104"/>
      <c r="AD1111" s="104"/>
    </row>
    <row r="1112" spans="1:30">
      <c r="A1112" s="106"/>
      <c r="B1112" s="68" t="str">
        <f t="shared" si="119"/>
        <v>選択</v>
      </c>
      <c r="C1112" s="68">
        <f t="shared" si="120"/>
        <v>0</v>
      </c>
      <c r="D1112" s="68">
        <f t="shared" si="120"/>
        <v>0</v>
      </c>
      <c r="E1112" s="143">
        <f t="shared" si="115"/>
        <v>1112</v>
      </c>
      <c r="F1112" s="68"/>
      <c r="G1112" s="68" t="str">
        <f t="shared" si="121"/>
        <v>←先にカタログのタイプを選択</v>
      </c>
      <c r="AB1112" s="104"/>
      <c r="AC1112" s="104"/>
      <c r="AD1112" s="104"/>
    </row>
    <row r="1113" spans="1:30">
      <c r="A1113" s="106"/>
      <c r="B1113" s="68" t="str">
        <f t="shared" si="119"/>
        <v>選択</v>
      </c>
      <c r="C1113" s="68">
        <f t="shared" si="120"/>
        <v>0</v>
      </c>
      <c r="D1113" s="68">
        <f t="shared" si="120"/>
        <v>0</v>
      </c>
      <c r="E1113" s="143">
        <f t="shared" si="115"/>
        <v>1113</v>
      </c>
      <c r="F1113" s="68"/>
      <c r="G1113" s="68" t="str">
        <f t="shared" si="121"/>
        <v>←先にカタログのタイプを選択</v>
      </c>
      <c r="AB1113" s="104"/>
      <c r="AC1113" s="104"/>
      <c r="AD1113" s="104"/>
    </row>
    <row r="1114" spans="1:30">
      <c r="A1114" s="106"/>
      <c r="B1114" s="68" t="str">
        <f t="shared" si="119"/>
        <v>選択</v>
      </c>
      <c r="C1114" s="68">
        <f t="shared" si="120"/>
        <v>0</v>
      </c>
      <c r="D1114" s="68">
        <f t="shared" si="120"/>
        <v>0</v>
      </c>
      <c r="E1114" s="143">
        <f t="shared" si="115"/>
        <v>1114</v>
      </c>
      <c r="F1114" s="68"/>
      <c r="G1114" s="68" t="str">
        <f t="shared" si="121"/>
        <v>←先にカタログのタイプを選択</v>
      </c>
      <c r="AB1114" s="104"/>
      <c r="AC1114" s="104"/>
      <c r="AD1114" s="104"/>
    </row>
    <row r="1115" spans="1:30">
      <c r="A1115" s="106"/>
      <c r="B1115" s="68" t="str">
        <f t="shared" si="119"/>
        <v>選択</v>
      </c>
      <c r="C1115" s="68">
        <f t="shared" si="120"/>
        <v>0</v>
      </c>
      <c r="D1115" s="68">
        <f t="shared" si="120"/>
        <v>0</v>
      </c>
      <c r="E1115" s="143">
        <f t="shared" si="115"/>
        <v>1115</v>
      </c>
      <c r="F1115" s="68"/>
      <c r="G1115" s="68" t="str">
        <f t="shared" si="121"/>
        <v>←先にカタログのタイプを選択</v>
      </c>
      <c r="AB1115" s="104"/>
      <c r="AC1115" s="104"/>
      <c r="AD1115" s="104"/>
    </row>
    <row r="1116" spans="1:30">
      <c r="A1116" s="106"/>
      <c r="B1116" s="68" t="str">
        <f t="shared" si="119"/>
        <v>選択</v>
      </c>
      <c r="C1116" s="68">
        <f t="shared" si="120"/>
        <v>0</v>
      </c>
      <c r="D1116" s="68">
        <f t="shared" si="120"/>
        <v>0</v>
      </c>
      <c r="E1116" s="143">
        <f t="shared" si="115"/>
        <v>1116</v>
      </c>
      <c r="F1116" s="68"/>
      <c r="G1116" s="68" t="str">
        <f t="shared" si="121"/>
        <v>←先にカタログのタイプを選択</v>
      </c>
      <c r="AB1116" s="104"/>
      <c r="AC1116" s="104"/>
      <c r="AD1116" s="104"/>
    </row>
    <row r="1117" spans="1:30">
      <c r="A1117" s="106"/>
      <c r="B1117" s="68" t="str">
        <f t="shared" si="119"/>
        <v>選択</v>
      </c>
      <c r="C1117" s="68">
        <f t="shared" si="120"/>
        <v>0</v>
      </c>
      <c r="D1117" s="68">
        <f t="shared" si="120"/>
        <v>0</v>
      </c>
      <c r="E1117" s="143">
        <f t="shared" si="115"/>
        <v>1117</v>
      </c>
      <c r="F1117" s="68"/>
      <c r="G1117" s="68" t="str">
        <f t="shared" si="121"/>
        <v>←先にカタログのタイプを選択</v>
      </c>
      <c r="AB1117" s="104"/>
      <c r="AC1117" s="104"/>
      <c r="AD1117" s="104"/>
    </row>
    <row r="1118" spans="1:30">
      <c r="A1118" s="106"/>
      <c r="B1118" s="68" t="str">
        <f t="shared" si="119"/>
        <v>選択</v>
      </c>
      <c r="C1118" s="68">
        <f t="shared" si="120"/>
        <v>0</v>
      </c>
      <c r="D1118" s="68">
        <f t="shared" si="120"/>
        <v>0</v>
      </c>
      <c r="E1118" s="143">
        <f t="shared" si="115"/>
        <v>1118</v>
      </c>
      <c r="F1118" s="68"/>
      <c r="G1118" s="68" t="str">
        <f t="shared" si="121"/>
        <v>←先にカタログのタイプを選択</v>
      </c>
      <c r="AB1118" s="104"/>
      <c r="AC1118" s="104"/>
      <c r="AD1118" s="104"/>
    </row>
    <row r="1119" spans="1:30">
      <c r="A1119" s="144"/>
      <c r="B1119" s="10"/>
      <c r="C1119" s="10"/>
      <c r="D1119" s="10"/>
      <c r="E1119" s="145">
        <f t="shared" si="115"/>
        <v>1119</v>
      </c>
      <c r="F1119" s="10"/>
      <c r="G1119" s="10"/>
      <c r="AB1119" s="104"/>
      <c r="AC1119" s="104"/>
      <c r="AD1119" s="104"/>
    </row>
    <row r="1120" spans="1:30">
      <c r="A1120" s="144"/>
      <c r="B1120" s="10"/>
      <c r="C1120" s="10"/>
      <c r="D1120" s="10"/>
      <c r="E1120" s="145">
        <f t="shared" si="115"/>
        <v>1120</v>
      </c>
      <c r="F1120" s="10"/>
      <c r="G1120" s="10"/>
      <c r="AB1120" s="104"/>
      <c r="AC1120" s="104"/>
      <c r="AD1120" s="104"/>
    </row>
    <row r="1121" spans="1:30">
      <c r="A1121" s="106">
        <v>33</v>
      </c>
      <c r="B1121" s="68" t="str">
        <f>IF(
$F$1121=2,CHOOSE(
$B$133,"選択",D2,G2,J2,M2,P2,S2,V2,Y2,AB2,AE2,AH2,AK2,AN2,AQ2,AT2,AW2,AZ2,BC2,BF2,BI2,BL2,BO2,BR2,BU2,BX2,CA2,CD2),IF(
$F$1121=3,CHOOSE(
$B$133,"選択",CM2,CP2,CS2,CV2,CY2,DB2,DE2,DH2,DK2,DN2,DQ2,DT2,DW2,DZ2,EC2,EF2,EI2,EL2,EO2,ER2,EU2,EX2,FA2,FD2,FG2,FJ2,FM2),IF(
$F$1121=4,CHOOSE(
$B$133,"選択",FT2,FW2,FZ2,GC2,GF2,GI2,GL2,GO2,GR2,GU2,GX2,HA2,HD2,HG2,HJ2,HM2,HP2,HS2,HV2,HY2,IB2,IE2,IH2,IK2,IN2,IQ2,IT2),IF(
$F$1121=5,CHOOSE(
$B$133,"選択",D2002,G2002,J2002,M2002,P2002,S2002,V2002,Y2002,AB2002,AE2002,AH2002,AK2002,AN2002,AQ2002,AT2002,AW2002,AZ2002,BC2002,BF2002,BI2002,BL2002,BO2002,BR2002,BU2002,BX2002,CA2002,CD2002),CHOOSE(
$B$133,"選択",CM2002,CP2002,CS2002,CV2002,CY2002,DB2002,DE2002,DH2002,DK2002,DN2002,DQ2002,DT2002,DW2002,DZ2002,EC2002,EF2002,EI2002,EL2002,EO2002,ER2002,EU2002,EX2002,FA2002,FD2002,FG2002,FJ2002,FM2002)))))</f>
        <v>選択</v>
      </c>
      <c r="C1121" s="68">
        <f>IF(
$F$1121=2,CHOOSE(
$B$133,0,E2,H2,K2,N2,Q2,T2,W2,Z2,AC2,AF2,AI2,AL2,AO2,AR2,AU2,AX2,BA2,BD2,BG2,BJ2,BM2,BP2,BS2,BV2,BY2,CB2,CE2),IF(
$F$1121=3,CHOOSE(
$B$133,0,CN2,CQ2,CT2,CW2,CZ2,DC2,DF2,DI2,DL2,DO2,DR2,DU2,DX2,EA2,ED2,EG2,EJ2,EM2,EP2,ES2,EV2,EY2,FB2,FE2,FH2,FK2,FN2),IF(
$F$1121=4,CHOOSE(
$B$133,0,FU2,FX2,GA2,GD2,GG2,GJ2,GM2,GP2,GS2,GV2,GY2,HB2,HE2,HH2,HK2,HN2,HQ2,HT2,HW2,HZ2,IC2,IF2,II2,IL2,IO2,IR2,IU2),IF(
$F$1121=5,CHOOSE(
$B$133,0,E2002,H2002,K2002,N2002,Q2002,T2002,W2002,Z2002,AC2002,AF2002,AI2002,AL2002,AO2002,AR2002,AU2002,AX2002,BA2002,BD2002,BG2002,BJ2002,BM2002,BP2002,BS2002,BV2002,BY2002,CB2002,CE2002),CHOOSE(
$B$133,0,CN2002,CQ2002,CT2002,CW2002,CZ2002,DC2002,DF2002,DI2002,DL2002,DO2002,DR2002,DU2002,DX2002,EA2002,ED2002,EG2002,EJ2002,EM2002,EP2002,ES2002,EV2002,EY2002,FB2002,FE2002,FH2002,FK2002,FN2002)))))</f>
        <v>0</v>
      </c>
      <c r="D1121" s="68">
        <f>IF(
$F$1121=2,CHOOSE(
$B$133,0,F2,I2,L2,O2,R2,U2,X2,AA2,AD2,AG2,AJ2,AM2,AP2,AS2,AV2,AY2,BB2,BE2,BH2,BK2,BN2,BQ2,BT2,BW2,BZ2,CC2,CF2),IF(
$F$1121=3,CHOOSE(
$B$133,0,CO2,CR2,CU2,CX2,DA2,DD2,DG2,DJ2,DM2,DP2,DS2,DV2,DY2,EB2,EE2,EH2,EK2,EN2,EQ2,ET2,EW2,EZ2,FC2,FF2,FI2,FL2,FO2),IF(
$F$1121=4,CHOOSE(
$B$133,0,FV2,FY2,GB2,GE2,GH2,GK2,GN2,GQ2,GT2,GW2,GZ2,HC2,HF2,HI2,HL2,HO2,HR2,HU2,HX2,IA2,ID2,IG2,IJ2,IM2,IP2,IS2,IV2),IF(
$F$1121=5,CHOOSE(
$B$133,0,F2002,I2002,L2002,O2002,R2002,U2002,X2002,AA2002,AD2002,AG2002,AJ2002,AM2002,AP2002,AS2002,AV2002,AY2002,BB2002,BE2002,BH2002,BK2002,BN2002,BQ2002,BT2002,BW2002,BZ2002,CC2002,CF2002),CHOOSE(
$B$133,0,CO2002,CR2002,CU2002,CX2002,DA2002,DD2002,DG2002,DJ2002,DM2002,DP2002,DS2002,DV2002,DY2002,EB2002,EE2002,EH2002,EK2002,EN2002,EQ2002,ET2002,EW2002,EZ2002,FC2002,FF2002,FI2002,FL2002,FO2002)))))</f>
        <v>0</v>
      </c>
      <c r="E1121" s="143">
        <f t="shared" si="115"/>
        <v>1121</v>
      </c>
      <c r="F1121" s="68">
        <v>1</v>
      </c>
      <c r="G1121" s="68" t="str">
        <f>CHOOSE($F$1121,"←先にカタログのタイプを選択",C2,CL2,FS2,C2002,CL2002)</f>
        <v>←先にカタログのタイプを選択</v>
      </c>
      <c r="AB1121" s="104"/>
      <c r="AC1121" s="104"/>
      <c r="AD1121" s="104"/>
    </row>
    <row r="1122" spans="1:30">
      <c r="A1122" s="106"/>
      <c r="B1122" s="68" t="str">
        <f t="shared" ref="B1122:B1148" si="122">IF(
$F$1121=2,CHOOSE(
$B$133,"選択",D3,G3,J3,M3,P3,S3,V3,Y3,AB3,AE3,AH3,AK3,AN3,AQ3,AT3,AW3,AZ3,BC3,BF3,BI3,BL3,BO3,BR3,BU3,BX3,CA3,CD3),IF(
$F$1121=3,CHOOSE(
$B$133,"選択",CM3,CP3,CS3,CV3,CY3,DB3,DE3,DH3,DK3,DN3,DQ3,DT3,DW3,DZ3,EC3,EF3,EI3,EL3,EO3,ER3,EU3,EX3,FA3,FD3,FG3,FJ3,FM3),IF(
$F$1121=4,CHOOSE(
$B$133,"選択",FT3,FW3,FZ3,GC3,GF3,GI3,GL3,GO3,GR3,GU3,GX3,HA3,HD3,HG3,HJ3,HM3,HP3,HS3,HV3,HY3,IB3,IE3,IH3,IK3,IN3,IQ3,IT3),IF(
$F$1121=5,CHOOSE(
$B$133,"選択",D2003,G2003,J2003,M2003,P2003,S2003,V2003,Y2003,AB2003,AE2003,AH2003,AK2003,AN2003,AQ2003,AT2003,AW2003,AZ2003,BC2003,BF2003,BI2003,BL2003,BO2003,BR2003,BU2003,BX2003,CA2003,CD2003),CHOOSE(
$B$133,"選択",CM2003,CP2003,CS2003,CV2003,CY2003,DB2003,DE2003,DH2003,DK2003,DN2003,DQ2003,DT2003,DW2003,DZ2003,EC2003,EF2003,EI2003,EL2003,EO2003,ER2003,EU2003,EX2003,FA2003,FD2003,FG2003,FJ2003,FM2003)))))</f>
        <v>選択</v>
      </c>
      <c r="C1122" s="68">
        <f t="shared" ref="C1122:D1148" si="123">IF(
$F$1121=2,CHOOSE(
$B$133,0,E3,H3,K3,N3,Q3,T3,W3,Z3,AC3,AF3,AI3,AL3,AO3,AR3,AU3,AX3,BA3,BD3,BG3,BJ3,BM3,BP3,BS3,BV3,BY3,CB3,CE3),IF(
$F$1121=3,CHOOSE(
$B$133,0,CN3,CQ3,CT3,CW3,CZ3,DC3,DF3,DI3,DL3,DO3,DR3,DU3,DX3,EA3,ED3,EG3,EJ3,EM3,EP3,ES3,EV3,EY3,FB3,FE3,FH3,FK3,FN3),IF(
$F$1121=4,CHOOSE(
$B$133,0,FU3,FX3,GA3,GD3,GG3,GJ3,GM3,GP3,GS3,GV3,GY3,HB3,HE3,HH3,HK3,HN3,HQ3,HT3,HW3,HZ3,IC3,IF3,II3,IL3,IO3,IR3,IU3),IF(
$F$1121=5,CHOOSE(
$B$133,0,E2003,H2003,K2003,N2003,Q2003,T2003,W2003,Z2003,AC2003,AF2003,AI2003,AL2003,AO2003,AR2003,AU2003,AX2003,BA2003,BD2003,BG2003,BJ2003,BM2003,BP2003,BS2003,BV2003,BY2003,CB2003,CE2003),CHOOSE(
$B$133,0,CN2003,CQ2003,CT2003,CW2003,CZ2003,DC2003,DF2003,DI2003,DL2003,DO2003,DR2003,DU2003,DX2003,EA2003,ED2003,EG2003,EJ2003,EM2003,EP2003,ES2003,EV2003,EY2003,FB2003,FE2003,FH2003,FK2003,FN2003)))))</f>
        <v>0</v>
      </c>
      <c r="D1122" s="68">
        <f t="shared" si="123"/>
        <v>0</v>
      </c>
      <c r="E1122" s="143">
        <f t="shared" si="115"/>
        <v>1122</v>
      </c>
      <c r="F1122" s="68"/>
      <c r="G1122" s="68" t="str">
        <f t="shared" ref="G1122:G1148" si="124">CHOOSE($F$1121,"←先にカタログのタイプを選択",C3,CL3,FS3,C2003,CL2003)</f>
        <v>←先にカタログのタイプを選択</v>
      </c>
      <c r="AB1122" s="104"/>
      <c r="AC1122" s="104"/>
      <c r="AD1122" s="104"/>
    </row>
    <row r="1123" spans="1:30">
      <c r="A1123" s="106"/>
      <c r="B1123" s="68" t="str">
        <f t="shared" si="122"/>
        <v>選択</v>
      </c>
      <c r="C1123" s="68">
        <f t="shared" si="123"/>
        <v>0</v>
      </c>
      <c r="D1123" s="68">
        <f t="shared" si="123"/>
        <v>0</v>
      </c>
      <c r="E1123" s="143">
        <f t="shared" ref="E1123:E1186" si="125">E1122+1</f>
        <v>1123</v>
      </c>
      <c r="F1123" s="68"/>
      <c r="G1123" s="68" t="str">
        <f t="shared" si="124"/>
        <v>←先にカタログのタイプを選択</v>
      </c>
      <c r="AB1123" s="104"/>
      <c r="AC1123" s="104"/>
      <c r="AD1123" s="104"/>
    </row>
    <row r="1124" spans="1:30">
      <c r="A1124" s="106"/>
      <c r="B1124" s="68" t="str">
        <f t="shared" si="122"/>
        <v>選択</v>
      </c>
      <c r="C1124" s="68">
        <f t="shared" si="123"/>
        <v>0</v>
      </c>
      <c r="D1124" s="68">
        <f t="shared" si="123"/>
        <v>0</v>
      </c>
      <c r="E1124" s="143">
        <f t="shared" si="125"/>
        <v>1124</v>
      </c>
      <c r="F1124" s="68"/>
      <c r="G1124" s="68" t="str">
        <f t="shared" si="124"/>
        <v>←先にカタログのタイプを選択</v>
      </c>
      <c r="AB1124" s="104"/>
      <c r="AC1124" s="104"/>
      <c r="AD1124" s="104"/>
    </row>
    <row r="1125" spans="1:30">
      <c r="A1125" s="106"/>
      <c r="B1125" s="68" t="str">
        <f t="shared" si="122"/>
        <v>選択</v>
      </c>
      <c r="C1125" s="68">
        <f t="shared" si="123"/>
        <v>0</v>
      </c>
      <c r="D1125" s="68">
        <f t="shared" si="123"/>
        <v>0</v>
      </c>
      <c r="E1125" s="143">
        <f t="shared" si="125"/>
        <v>1125</v>
      </c>
      <c r="F1125" s="68"/>
      <c r="G1125" s="68" t="str">
        <f t="shared" si="124"/>
        <v>←先にカタログのタイプを選択</v>
      </c>
      <c r="AB1125" s="104"/>
      <c r="AC1125" s="104"/>
      <c r="AD1125" s="104"/>
    </row>
    <row r="1126" spans="1:30">
      <c r="A1126" s="106"/>
      <c r="B1126" s="68" t="str">
        <f t="shared" si="122"/>
        <v>選択</v>
      </c>
      <c r="C1126" s="68">
        <f t="shared" si="123"/>
        <v>0</v>
      </c>
      <c r="D1126" s="68">
        <f t="shared" si="123"/>
        <v>0</v>
      </c>
      <c r="E1126" s="143">
        <f t="shared" si="125"/>
        <v>1126</v>
      </c>
      <c r="F1126" s="68"/>
      <c r="G1126" s="68" t="str">
        <f t="shared" si="124"/>
        <v>←先にカタログのタイプを選択</v>
      </c>
      <c r="AB1126" s="104"/>
      <c r="AC1126" s="104"/>
      <c r="AD1126" s="104"/>
    </row>
    <row r="1127" spans="1:30">
      <c r="A1127" s="106"/>
      <c r="B1127" s="68" t="str">
        <f t="shared" si="122"/>
        <v>選択</v>
      </c>
      <c r="C1127" s="68">
        <f t="shared" si="123"/>
        <v>0</v>
      </c>
      <c r="D1127" s="68">
        <f t="shared" si="123"/>
        <v>0</v>
      </c>
      <c r="E1127" s="143">
        <f t="shared" si="125"/>
        <v>1127</v>
      </c>
      <c r="F1127" s="68"/>
      <c r="G1127" s="68" t="str">
        <f t="shared" si="124"/>
        <v>←先にカタログのタイプを選択</v>
      </c>
      <c r="AB1127" s="104"/>
      <c r="AC1127" s="104"/>
      <c r="AD1127" s="104"/>
    </row>
    <row r="1128" spans="1:30">
      <c r="A1128" s="106"/>
      <c r="B1128" s="68" t="str">
        <f t="shared" si="122"/>
        <v>選択</v>
      </c>
      <c r="C1128" s="68">
        <f t="shared" si="123"/>
        <v>0</v>
      </c>
      <c r="D1128" s="68">
        <f t="shared" si="123"/>
        <v>0</v>
      </c>
      <c r="E1128" s="143">
        <f t="shared" si="125"/>
        <v>1128</v>
      </c>
      <c r="F1128" s="68"/>
      <c r="G1128" s="68" t="str">
        <f t="shared" si="124"/>
        <v>←先にカタログのタイプを選択</v>
      </c>
      <c r="AB1128" s="104"/>
      <c r="AC1128" s="104"/>
      <c r="AD1128" s="104"/>
    </row>
    <row r="1129" spans="1:30">
      <c r="A1129" s="106"/>
      <c r="B1129" s="68" t="str">
        <f t="shared" si="122"/>
        <v>選択</v>
      </c>
      <c r="C1129" s="68">
        <f t="shared" si="123"/>
        <v>0</v>
      </c>
      <c r="D1129" s="68">
        <f t="shared" si="123"/>
        <v>0</v>
      </c>
      <c r="E1129" s="143">
        <f t="shared" si="125"/>
        <v>1129</v>
      </c>
      <c r="F1129" s="68"/>
      <c r="G1129" s="68" t="str">
        <f t="shared" si="124"/>
        <v>←先にカタログのタイプを選択</v>
      </c>
      <c r="AB1129" s="104"/>
      <c r="AC1129" s="104"/>
      <c r="AD1129" s="104"/>
    </row>
    <row r="1130" spans="1:30">
      <c r="A1130" s="106"/>
      <c r="B1130" s="68" t="str">
        <f t="shared" si="122"/>
        <v>選択</v>
      </c>
      <c r="C1130" s="68">
        <f t="shared" si="123"/>
        <v>0</v>
      </c>
      <c r="D1130" s="68">
        <f t="shared" si="123"/>
        <v>0</v>
      </c>
      <c r="E1130" s="143">
        <f t="shared" si="125"/>
        <v>1130</v>
      </c>
      <c r="F1130" s="68"/>
      <c r="G1130" s="68" t="str">
        <f t="shared" si="124"/>
        <v>←先にカタログのタイプを選択</v>
      </c>
      <c r="AB1130" s="104"/>
      <c r="AC1130" s="104"/>
      <c r="AD1130" s="104"/>
    </row>
    <row r="1131" spans="1:30">
      <c r="A1131" s="106"/>
      <c r="B1131" s="68" t="str">
        <f t="shared" si="122"/>
        <v>選択</v>
      </c>
      <c r="C1131" s="68">
        <f t="shared" si="123"/>
        <v>0</v>
      </c>
      <c r="D1131" s="68">
        <f t="shared" si="123"/>
        <v>0</v>
      </c>
      <c r="E1131" s="143">
        <f t="shared" si="125"/>
        <v>1131</v>
      </c>
      <c r="F1131" s="68"/>
      <c r="G1131" s="68" t="str">
        <f t="shared" si="124"/>
        <v>←先にカタログのタイプを選択</v>
      </c>
      <c r="AB1131" s="104"/>
      <c r="AC1131" s="104"/>
      <c r="AD1131" s="104"/>
    </row>
    <row r="1132" spans="1:30">
      <c r="A1132" s="106"/>
      <c r="B1132" s="68" t="str">
        <f t="shared" si="122"/>
        <v>選択</v>
      </c>
      <c r="C1132" s="68">
        <f t="shared" si="123"/>
        <v>0</v>
      </c>
      <c r="D1132" s="68">
        <f t="shared" si="123"/>
        <v>0</v>
      </c>
      <c r="E1132" s="143">
        <f t="shared" si="125"/>
        <v>1132</v>
      </c>
      <c r="F1132" s="68"/>
      <c r="G1132" s="68" t="str">
        <f t="shared" si="124"/>
        <v>←先にカタログのタイプを選択</v>
      </c>
      <c r="AB1132" s="104"/>
      <c r="AC1132" s="104"/>
      <c r="AD1132" s="104"/>
    </row>
    <row r="1133" spans="1:30">
      <c r="A1133" s="106"/>
      <c r="B1133" s="68" t="str">
        <f t="shared" si="122"/>
        <v>選択</v>
      </c>
      <c r="C1133" s="68">
        <f t="shared" si="123"/>
        <v>0</v>
      </c>
      <c r="D1133" s="68">
        <f t="shared" si="123"/>
        <v>0</v>
      </c>
      <c r="E1133" s="143">
        <f t="shared" si="125"/>
        <v>1133</v>
      </c>
      <c r="F1133" s="68"/>
      <c r="G1133" s="68" t="str">
        <f t="shared" si="124"/>
        <v>←先にカタログのタイプを選択</v>
      </c>
      <c r="AB1133" s="104"/>
      <c r="AC1133" s="104"/>
      <c r="AD1133" s="104"/>
    </row>
    <row r="1134" spans="1:30">
      <c r="A1134" s="106"/>
      <c r="B1134" s="68" t="str">
        <f t="shared" si="122"/>
        <v>選択</v>
      </c>
      <c r="C1134" s="68">
        <f t="shared" si="123"/>
        <v>0</v>
      </c>
      <c r="D1134" s="68">
        <f t="shared" si="123"/>
        <v>0</v>
      </c>
      <c r="E1134" s="143">
        <f t="shared" si="125"/>
        <v>1134</v>
      </c>
      <c r="F1134" s="68"/>
      <c r="G1134" s="68" t="str">
        <f t="shared" si="124"/>
        <v>←先にカタログのタイプを選択</v>
      </c>
      <c r="AB1134" s="104"/>
      <c r="AC1134" s="104"/>
      <c r="AD1134" s="104"/>
    </row>
    <row r="1135" spans="1:30">
      <c r="A1135" s="106"/>
      <c r="B1135" s="68" t="str">
        <f t="shared" si="122"/>
        <v>選択</v>
      </c>
      <c r="C1135" s="68">
        <f t="shared" si="123"/>
        <v>0</v>
      </c>
      <c r="D1135" s="68">
        <f t="shared" si="123"/>
        <v>0</v>
      </c>
      <c r="E1135" s="143">
        <f t="shared" si="125"/>
        <v>1135</v>
      </c>
      <c r="F1135" s="68"/>
      <c r="G1135" s="68" t="str">
        <f t="shared" si="124"/>
        <v>←先にカタログのタイプを選択</v>
      </c>
      <c r="AB1135" s="104"/>
      <c r="AC1135" s="104"/>
      <c r="AD1135" s="104"/>
    </row>
    <row r="1136" spans="1:30">
      <c r="A1136" s="106"/>
      <c r="B1136" s="68" t="str">
        <f t="shared" si="122"/>
        <v>選択</v>
      </c>
      <c r="C1136" s="68">
        <f t="shared" si="123"/>
        <v>0</v>
      </c>
      <c r="D1136" s="68">
        <f t="shared" si="123"/>
        <v>0</v>
      </c>
      <c r="E1136" s="143">
        <f t="shared" si="125"/>
        <v>1136</v>
      </c>
      <c r="F1136" s="68"/>
      <c r="G1136" s="68" t="str">
        <f t="shared" si="124"/>
        <v>←先にカタログのタイプを選択</v>
      </c>
      <c r="AB1136" s="104"/>
      <c r="AC1136" s="104"/>
      <c r="AD1136" s="104"/>
    </row>
    <row r="1137" spans="1:30">
      <c r="A1137" s="106"/>
      <c r="B1137" s="68" t="str">
        <f t="shared" si="122"/>
        <v>選択</v>
      </c>
      <c r="C1137" s="68">
        <f t="shared" si="123"/>
        <v>0</v>
      </c>
      <c r="D1137" s="68">
        <f t="shared" si="123"/>
        <v>0</v>
      </c>
      <c r="E1137" s="143">
        <f t="shared" si="125"/>
        <v>1137</v>
      </c>
      <c r="F1137" s="68"/>
      <c r="G1137" s="68" t="str">
        <f t="shared" si="124"/>
        <v>←先にカタログのタイプを選択</v>
      </c>
      <c r="AB1137" s="104"/>
      <c r="AC1137" s="104"/>
      <c r="AD1137" s="104"/>
    </row>
    <row r="1138" spans="1:30">
      <c r="A1138" s="106"/>
      <c r="B1138" s="68" t="str">
        <f t="shared" si="122"/>
        <v>選択</v>
      </c>
      <c r="C1138" s="68">
        <f t="shared" si="123"/>
        <v>0</v>
      </c>
      <c r="D1138" s="68">
        <f t="shared" si="123"/>
        <v>0</v>
      </c>
      <c r="E1138" s="143">
        <f t="shared" si="125"/>
        <v>1138</v>
      </c>
      <c r="F1138" s="68"/>
      <c r="G1138" s="68" t="str">
        <f t="shared" si="124"/>
        <v>←先にカタログのタイプを選択</v>
      </c>
      <c r="AB1138" s="104"/>
      <c r="AC1138" s="104"/>
      <c r="AD1138" s="104"/>
    </row>
    <row r="1139" spans="1:30">
      <c r="A1139" s="106"/>
      <c r="B1139" s="68" t="str">
        <f t="shared" si="122"/>
        <v>選択</v>
      </c>
      <c r="C1139" s="68">
        <f t="shared" si="123"/>
        <v>0</v>
      </c>
      <c r="D1139" s="68">
        <f t="shared" si="123"/>
        <v>0</v>
      </c>
      <c r="E1139" s="143">
        <f t="shared" si="125"/>
        <v>1139</v>
      </c>
      <c r="F1139" s="68"/>
      <c r="G1139" s="68" t="str">
        <f t="shared" si="124"/>
        <v>←先にカタログのタイプを選択</v>
      </c>
      <c r="AB1139" s="104"/>
      <c r="AC1139" s="104"/>
      <c r="AD1139" s="104"/>
    </row>
    <row r="1140" spans="1:30">
      <c r="A1140" s="106"/>
      <c r="B1140" s="68" t="str">
        <f t="shared" si="122"/>
        <v>選択</v>
      </c>
      <c r="C1140" s="68">
        <f t="shared" si="123"/>
        <v>0</v>
      </c>
      <c r="D1140" s="68">
        <f t="shared" si="123"/>
        <v>0</v>
      </c>
      <c r="E1140" s="143">
        <f t="shared" si="125"/>
        <v>1140</v>
      </c>
      <c r="F1140" s="68"/>
      <c r="G1140" s="68" t="str">
        <f t="shared" si="124"/>
        <v>←先にカタログのタイプを選択</v>
      </c>
      <c r="AB1140" s="104"/>
      <c r="AC1140" s="104"/>
      <c r="AD1140" s="104"/>
    </row>
    <row r="1141" spans="1:30">
      <c r="A1141" s="106"/>
      <c r="B1141" s="68" t="str">
        <f t="shared" si="122"/>
        <v>選択</v>
      </c>
      <c r="C1141" s="68">
        <f t="shared" si="123"/>
        <v>0</v>
      </c>
      <c r="D1141" s="68">
        <f t="shared" si="123"/>
        <v>0</v>
      </c>
      <c r="E1141" s="143">
        <f t="shared" si="125"/>
        <v>1141</v>
      </c>
      <c r="F1141" s="68"/>
      <c r="G1141" s="68" t="str">
        <f t="shared" si="124"/>
        <v>←先にカタログのタイプを選択</v>
      </c>
      <c r="AB1141" s="104"/>
      <c r="AC1141" s="104"/>
      <c r="AD1141" s="104"/>
    </row>
    <row r="1142" spans="1:30">
      <c r="A1142" s="106"/>
      <c r="B1142" s="68" t="str">
        <f t="shared" si="122"/>
        <v>選択</v>
      </c>
      <c r="C1142" s="68">
        <f t="shared" si="123"/>
        <v>0</v>
      </c>
      <c r="D1142" s="68">
        <f t="shared" si="123"/>
        <v>0</v>
      </c>
      <c r="E1142" s="143">
        <f t="shared" si="125"/>
        <v>1142</v>
      </c>
      <c r="F1142" s="68"/>
      <c r="G1142" s="68" t="str">
        <f t="shared" si="124"/>
        <v>←先にカタログのタイプを選択</v>
      </c>
      <c r="AB1142" s="104"/>
      <c r="AC1142" s="104"/>
      <c r="AD1142" s="104"/>
    </row>
    <row r="1143" spans="1:30">
      <c r="A1143" s="106"/>
      <c r="B1143" s="68" t="str">
        <f t="shared" si="122"/>
        <v>選択</v>
      </c>
      <c r="C1143" s="68">
        <f t="shared" si="123"/>
        <v>0</v>
      </c>
      <c r="D1143" s="68">
        <f t="shared" si="123"/>
        <v>0</v>
      </c>
      <c r="E1143" s="143">
        <f t="shared" si="125"/>
        <v>1143</v>
      </c>
      <c r="F1143" s="68"/>
      <c r="G1143" s="68" t="str">
        <f t="shared" si="124"/>
        <v>←先にカタログのタイプを選択</v>
      </c>
      <c r="AB1143" s="104"/>
      <c r="AC1143" s="104"/>
      <c r="AD1143" s="104"/>
    </row>
    <row r="1144" spans="1:30">
      <c r="A1144" s="106"/>
      <c r="B1144" s="68" t="str">
        <f t="shared" si="122"/>
        <v>選択</v>
      </c>
      <c r="C1144" s="68">
        <f t="shared" si="123"/>
        <v>0</v>
      </c>
      <c r="D1144" s="68">
        <f t="shared" si="123"/>
        <v>0</v>
      </c>
      <c r="E1144" s="143">
        <f t="shared" si="125"/>
        <v>1144</v>
      </c>
      <c r="F1144" s="68"/>
      <c r="G1144" s="68" t="str">
        <f t="shared" si="124"/>
        <v>←先にカタログのタイプを選択</v>
      </c>
      <c r="AB1144" s="104"/>
      <c r="AC1144" s="104"/>
      <c r="AD1144" s="104"/>
    </row>
    <row r="1145" spans="1:30">
      <c r="A1145" s="106"/>
      <c r="B1145" s="68" t="str">
        <f t="shared" si="122"/>
        <v>選択</v>
      </c>
      <c r="C1145" s="68">
        <f t="shared" si="123"/>
        <v>0</v>
      </c>
      <c r="D1145" s="68">
        <f t="shared" si="123"/>
        <v>0</v>
      </c>
      <c r="E1145" s="143">
        <f t="shared" si="125"/>
        <v>1145</v>
      </c>
      <c r="F1145" s="68"/>
      <c r="G1145" s="68" t="str">
        <f t="shared" si="124"/>
        <v>←先にカタログのタイプを選択</v>
      </c>
      <c r="AB1145" s="104"/>
      <c r="AC1145" s="104"/>
      <c r="AD1145" s="104"/>
    </row>
    <row r="1146" spans="1:30">
      <c r="A1146" s="106"/>
      <c r="B1146" s="68" t="str">
        <f t="shared" si="122"/>
        <v>選択</v>
      </c>
      <c r="C1146" s="68">
        <f t="shared" si="123"/>
        <v>0</v>
      </c>
      <c r="D1146" s="68">
        <f t="shared" si="123"/>
        <v>0</v>
      </c>
      <c r="E1146" s="143">
        <f t="shared" si="125"/>
        <v>1146</v>
      </c>
      <c r="F1146" s="68"/>
      <c r="G1146" s="68" t="str">
        <f t="shared" si="124"/>
        <v>←先にカタログのタイプを選択</v>
      </c>
      <c r="AB1146" s="104"/>
      <c r="AC1146" s="104"/>
      <c r="AD1146" s="104"/>
    </row>
    <row r="1147" spans="1:30">
      <c r="A1147" s="106"/>
      <c r="B1147" s="68" t="str">
        <f t="shared" si="122"/>
        <v>選択</v>
      </c>
      <c r="C1147" s="68">
        <f t="shared" si="123"/>
        <v>0</v>
      </c>
      <c r="D1147" s="68">
        <f t="shared" si="123"/>
        <v>0</v>
      </c>
      <c r="E1147" s="143">
        <f t="shared" si="125"/>
        <v>1147</v>
      </c>
      <c r="F1147" s="68"/>
      <c r="G1147" s="68" t="str">
        <f t="shared" si="124"/>
        <v>←先にカタログのタイプを選択</v>
      </c>
      <c r="AB1147" s="104"/>
      <c r="AC1147" s="104"/>
      <c r="AD1147" s="104"/>
    </row>
    <row r="1148" spans="1:30">
      <c r="A1148" s="106"/>
      <c r="B1148" s="68" t="str">
        <f t="shared" si="122"/>
        <v>選択</v>
      </c>
      <c r="C1148" s="68">
        <f t="shared" si="123"/>
        <v>0</v>
      </c>
      <c r="D1148" s="68">
        <f t="shared" si="123"/>
        <v>0</v>
      </c>
      <c r="E1148" s="143">
        <f t="shared" si="125"/>
        <v>1148</v>
      </c>
      <c r="F1148" s="68"/>
      <c r="G1148" s="68" t="str">
        <f t="shared" si="124"/>
        <v>←先にカタログのタイプを選択</v>
      </c>
      <c r="AB1148" s="104"/>
      <c r="AC1148" s="104"/>
      <c r="AD1148" s="104"/>
    </row>
    <row r="1149" spans="1:30">
      <c r="A1149" s="144"/>
      <c r="B1149" s="10"/>
      <c r="C1149" s="10"/>
      <c r="D1149" s="10"/>
      <c r="E1149" s="145">
        <f t="shared" si="125"/>
        <v>1149</v>
      </c>
      <c r="F1149" s="10"/>
      <c r="G1149" s="10"/>
      <c r="AB1149" s="104"/>
      <c r="AC1149" s="104"/>
      <c r="AD1149" s="104"/>
    </row>
    <row r="1150" spans="1:30">
      <c r="A1150" s="144"/>
      <c r="B1150" s="10"/>
      <c r="C1150" s="10"/>
      <c r="D1150" s="10"/>
      <c r="E1150" s="145">
        <f t="shared" si="125"/>
        <v>1150</v>
      </c>
      <c r="F1150" s="10"/>
      <c r="G1150" s="10"/>
      <c r="AB1150" s="104"/>
      <c r="AC1150" s="104"/>
      <c r="AD1150" s="104"/>
    </row>
    <row r="1151" spans="1:30">
      <c r="A1151" s="106">
        <v>34</v>
      </c>
      <c r="B1151" s="68" t="str">
        <f>IF(
$F$1151=2,CHOOSE(
$B$134,"選択",D2,G2,J2,M2,P2,S2,V2,Y2,AB2,AE2,AH2,AK2,AN2,AQ2,AT2,AW2,AZ2,BC2,BF2,BI2,BL2,BO2,BR2,BU2,BX2,CA2,CD2),IF(
$F$1151=3,CHOOSE(
$B$134,"選択",CM2,CP2,CS2,CV2,CY2,DB2,DE2,DH2,DK2,DN2,DQ2,DT2,DW2,DZ2,EC2,EF2,EI2,EL2,EO2,ER2,EU2,EX2,FA2,FD2,FG2,FJ2,FM2),IF(
$F$1151=4,CHOOSE(
$B$134,"選択",FT2,FW2,FZ2,GC2,GF2,GI2,GL2,GO2,GR2,GU2,GX2,HA2,HD2,HG2,HJ2,HM2,HP2,HS2,HV2,HY2,IB2,IE2,IH2,IK2,IN2,IQ2,IT2),IF(
$F$1151=5,CHOOSE(
$B$134,"選択",D2002,G2002,J2002,M2002,P2002,S2002,V2002,Y2002,AB2002,AE2002,AH2002,AK2002,AN2002,AQ2002,AT2002,AW2002,AZ2002,BC2002,BF2002,BI2002,BL2002,BO2002,BR2002,BU2002,BX2002,CA2002,CD2002),CHOOSE(
$B$134,"選択",CM2002,CP2002,CS2002,CV2002,CY2002,DB2002,DE2002,DH2002,DK2002,DN2002,DQ2002,DT2002,DW2002,DZ2002,EC2002,EF2002,EI2002,EL2002,EO2002,ER2002,EU2002,EX2002,FA2002,FD2002,FG2002,FJ2002,FM2002)))))</f>
        <v>選択</v>
      </c>
      <c r="C1151" s="68">
        <f>IF(
$F$1151=2,CHOOSE(
$B$134,0,E2,H2,K2,N2,Q2,T2,W2,Z2,AC2,AF2,AI2,AL2,AO2,AR2,AU2,AX2,BA2,BD2,BG2,BJ2,BM2,BP2,BS2,BV2,BY2,CB2,CE2),IF(
$F$1151=3,CHOOSE(
$B$134,0,CN2,CQ2,CT2,CW2,CZ2,DC2,DF2,DI2,DL2,DO2,DR2,DU2,DX2,EA2,ED2,EG2,EJ2,EM2,EP2,ES2,EV2,EY2,FB2,FE2,FH2,FK2,FN2),IF(
$F$1151=4,CHOOSE(
$B$134,0,FU2,FX2,GA2,GD2,GG2,GJ2,GM2,GP2,GS2,GV2,GY2,HB2,HE2,HH2,HK2,HN2,HQ2,HT2,HW2,HZ2,IC2,IF2,II2,IL2,IO2,IR2,IU2),IF(
$F$1151=5,CHOOSE(
$B$134,0,E2002,H2002,K2002,N2002,Q2002,T2002,W2002,Z2002,AC2002,AF2002,AI2002,AL2002,AO2002,AR2002,AU2002,AX2002,BA2002,BD2002,BG2002,BJ2002,BM2002,BP2002,BS2002,BV2002,BY2002,CB2002,CE2002),CHOOSE(
$B$134,0,CN2002,CQ2002,CT2002,CW2002,CZ2002,DC2002,DF2002,DI2002,DL2002,DO2002,DR2002,DU2002,DX2002,EA2002,ED2002,EG2002,EJ2002,EM2002,EP2002,ES2002,EV2002,EY2002,FB2002,FE2002,FH2002,FK2002,FN2002)))))</f>
        <v>0</v>
      </c>
      <c r="D1151" s="68">
        <f>IF(
$F$1151=2,CHOOSE(
$B$134,0,F2,I2,L2,O2,R2,U2,X2,AA2,AD2,AG2,AJ2,AM2,AP2,AS2,AV2,AY2,BB2,BE2,BH2,BK2,BN2,BQ2,BT2,BW2,BZ2,CC2,CF2),IF(
$F$1151=3,CHOOSE(
$B$134,0,CO2,CR2,CU2,CX2,DA2,DD2,DG2,DJ2,DM2,DP2,DS2,DV2,DY2,EB2,EE2,EH2,EK2,EN2,EQ2,ET2,EW2,EZ2,FC2,FF2,FI2,FL2,FO2),IF(
$F$1151=4,CHOOSE(
$B$134,0,FV2,FY2,GB2,GE2,GH2,GK2,GN2,GQ2,GT2,GW2,GZ2,HC2,HF2,HI2,HL2,HO2,HR2,HU2,HX2,IA2,ID2,IG2,IJ2,IM2,IP2,IS2,IV2),IF(
$F$1151=5,CHOOSE(
$B$134,0,F2002,I2002,L2002,O2002,R2002,U2002,X2002,AA2002,AD2002,AG2002,AJ2002,AM2002,AP2002,AS2002,AV2002,AY2002,BB2002,BE2002,BH2002,BK2002,BN2002,BQ2002,BT2002,BW2002,BZ2002,CC2002,CF2002),CHOOSE(
$B$134,0,CO2002,CR2002,CU2002,CX2002,DA2002,DD2002,DG2002,DJ2002,DM2002,DP2002,DS2002,DV2002,DY2002,EB2002,EE2002,EH2002,EK2002,EN2002,EQ2002,ET2002,EW2002,EZ2002,FC2002,FF2002,FI2002,FL2002,FO2002)))))</f>
        <v>0</v>
      </c>
      <c r="E1151" s="143">
        <f t="shared" si="125"/>
        <v>1151</v>
      </c>
      <c r="F1151" s="68">
        <v>1</v>
      </c>
      <c r="G1151" s="68" t="str">
        <f>CHOOSE($F$1151,"←先にカタログのタイプを選択",C2,CL2,FS2,C2002,CL2002)</f>
        <v>←先にカタログのタイプを選択</v>
      </c>
      <c r="AB1151" s="104"/>
      <c r="AC1151" s="104"/>
      <c r="AD1151" s="104"/>
    </row>
    <row r="1152" spans="1:30">
      <c r="A1152" s="106"/>
      <c r="B1152" s="68" t="str">
        <f t="shared" ref="B1152:B1178" si="126">IF(
$F$1151=2,CHOOSE(
$B$134,"選択",D3,G3,J3,M3,P3,S3,V3,Y3,AB3,AE3,AH3,AK3,AN3,AQ3,AT3,AW3,AZ3,BC3,BF3,BI3,BL3,BO3,BR3,BU3,BX3,CA3,CD3),IF(
$F$1151=3,CHOOSE(
$B$134,"選択",CM3,CP3,CS3,CV3,CY3,DB3,DE3,DH3,DK3,DN3,DQ3,DT3,DW3,DZ3,EC3,EF3,EI3,EL3,EO3,ER3,EU3,EX3,FA3,FD3,FG3,FJ3,FM3),IF(
$F$1151=4,CHOOSE(
$B$134,"選択",FT3,FW3,FZ3,GC3,GF3,GI3,GL3,GO3,GR3,GU3,GX3,HA3,HD3,HG3,HJ3,HM3,HP3,HS3,HV3,HY3,IB3,IE3,IH3,IK3,IN3,IQ3,IT3),IF(
$F$1151=5,CHOOSE(
$B$134,"選択",D2003,G2003,J2003,M2003,P2003,S2003,V2003,Y2003,AB2003,AE2003,AH2003,AK2003,AN2003,AQ2003,AT2003,AW2003,AZ2003,BC2003,BF2003,BI2003,BL2003,BO2003,BR2003,BU2003,BX2003,CA2003,CD2003),CHOOSE(
$B$134,"選択",CM2003,CP2003,CS2003,CV2003,CY2003,DB2003,DE2003,DH2003,DK2003,DN2003,DQ2003,DT2003,DW2003,DZ2003,EC2003,EF2003,EI2003,EL2003,EO2003,ER2003,EU2003,EX2003,FA2003,FD2003,FG2003,FJ2003,FM2003)))))</f>
        <v>選択</v>
      </c>
      <c r="C1152" s="68">
        <f t="shared" ref="C1152:D1178" si="127">IF(
$F$1151=2,CHOOSE(
$B$134,0,E3,H3,K3,N3,Q3,T3,W3,Z3,AC3,AF3,AI3,AL3,AO3,AR3,AU3,AX3,BA3,BD3,BG3,BJ3,BM3,BP3,BS3,BV3,BY3,CB3,CE3),IF(
$F$1151=3,CHOOSE(
$B$134,0,CN3,CQ3,CT3,CW3,CZ3,DC3,DF3,DI3,DL3,DO3,DR3,DU3,DX3,EA3,ED3,EG3,EJ3,EM3,EP3,ES3,EV3,EY3,FB3,FE3,FH3,FK3,FN3),IF(
$F$1151=4,CHOOSE(
$B$134,0,FU3,FX3,GA3,GD3,GG3,GJ3,GM3,GP3,GS3,GV3,GY3,HB3,HE3,HH3,HK3,HN3,HQ3,HT3,HW3,HZ3,IC3,IF3,II3,IL3,IO3,IR3,IU3),IF(
$F$1151=5,CHOOSE(
$B$134,0,E2003,H2003,K2003,N2003,Q2003,T2003,W2003,Z2003,AC2003,AF2003,AI2003,AL2003,AO2003,AR2003,AU2003,AX2003,BA2003,BD2003,BG2003,BJ2003,BM2003,BP2003,BS2003,BV2003,BY2003,CB2003,CE2003),CHOOSE(
$B$134,0,CN2003,CQ2003,CT2003,CW2003,CZ2003,DC2003,DF2003,DI2003,DL2003,DO2003,DR2003,DU2003,DX2003,EA2003,ED2003,EG2003,EJ2003,EM2003,EP2003,ES2003,EV2003,EY2003,FB2003,FE2003,FH2003,FK2003,FN2003)))))</f>
        <v>0</v>
      </c>
      <c r="D1152" s="68">
        <f t="shared" si="127"/>
        <v>0</v>
      </c>
      <c r="E1152" s="143">
        <f t="shared" si="125"/>
        <v>1152</v>
      </c>
      <c r="F1152" s="68"/>
      <c r="G1152" s="68" t="str">
        <f t="shared" ref="G1152:G1178" si="128">CHOOSE($F$1151,"←先にカタログのタイプを選択",C3,CL3,FS3,C2003,CL2003)</f>
        <v>←先にカタログのタイプを選択</v>
      </c>
      <c r="AB1152" s="104"/>
      <c r="AC1152" s="104"/>
      <c r="AD1152" s="104"/>
    </row>
    <row r="1153" spans="1:30">
      <c r="A1153" s="106"/>
      <c r="B1153" s="68" t="str">
        <f t="shared" si="126"/>
        <v>選択</v>
      </c>
      <c r="C1153" s="68">
        <f t="shared" si="127"/>
        <v>0</v>
      </c>
      <c r="D1153" s="68">
        <f t="shared" si="127"/>
        <v>0</v>
      </c>
      <c r="E1153" s="143">
        <f t="shared" si="125"/>
        <v>1153</v>
      </c>
      <c r="F1153" s="68"/>
      <c r="G1153" s="68" t="str">
        <f t="shared" si="128"/>
        <v>←先にカタログのタイプを選択</v>
      </c>
      <c r="AB1153" s="104"/>
      <c r="AC1153" s="104"/>
      <c r="AD1153" s="104"/>
    </row>
    <row r="1154" spans="1:30">
      <c r="A1154" s="106"/>
      <c r="B1154" s="68" t="str">
        <f t="shared" si="126"/>
        <v>選択</v>
      </c>
      <c r="C1154" s="68">
        <f t="shared" si="127"/>
        <v>0</v>
      </c>
      <c r="D1154" s="68">
        <f t="shared" si="127"/>
        <v>0</v>
      </c>
      <c r="E1154" s="143">
        <f t="shared" si="125"/>
        <v>1154</v>
      </c>
      <c r="F1154" s="68"/>
      <c r="G1154" s="68" t="str">
        <f t="shared" si="128"/>
        <v>←先にカタログのタイプを選択</v>
      </c>
      <c r="AB1154" s="104"/>
      <c r="AC1154" s="104"/>
      <c r="AD1154" s="104"/>
    </row>
    <row r="1155" spans="1:30">
      <c r="A1155" s="106"/>
      <c r="B1155" s="68" t="str">
        <f t="shared" si="126"/>
        <v>選択</v>
      </c>
      <c r="C1155" s="68">
        <f t="shared" si="127"/>
        <v>0</v>
      </c>
      <c r="D1155" s="68">
        <f t="shared" si="127"/>
        <v>0</v>
      </c>
      <c r="E1155" s="143">
        <f t="shared" si="125"/>
        <v>1155</v>
      </c>
      <c r="F1155" s="68"/>
      <c r="G1155" s="68" t="str">
        <f t="shared" si="128"/>
        <v>←先にカタログのタイプを選択</v>
      </c>
      <c r="AB1155" s="104"/>
      <c r="AC1155" s="104"/>
      <c r="AD1155" s="104"/>
    </row>
    <row r="1156" spans="1:30">
      <c r="A1156" s="106"/>
      <c r="B1156" s="68" t="str">
        <f t="shared" si="126"/>
        <v>選択</v>
      </c>
      <c r="C1156" s="68">
        <f t="shared" si="127"/>
        <v>0</v>
      </c>
      <c r="D1156" s="68">
        <f t="shared" si="127"/>
        <v>0</v>
      </c>
      <c r="E1156" s="143">
        <f t="shared" si="125"/>
        <v>1156</v>
      </c>
      <c r="F1156" s="68"/>
      <c r="G1156" s="68" t="str">
        <f t="shared" si="128"/>
        <v>←先にカタログのタイプを選択</v>
      </c>
      <c r="AB1156" s="104"/>
      <c r="AC1156" s="104"/>
      <c r="AD1156" s="104"/>
    </row>
    <row r="1157" spans="1:30">
      <c r="A1157" s="106"/>
      <c r="B1157" s="68" t="str">
        <f t="shared" si="126"/>
        <v>選択</v>
      </c>
      <c r="C1157" s="68">
        <f t="shared" si="127"/>
        <v>0</v>
      </c>
      <c r="D1157" s="68">
        <f t="shared" si="127"/>
        <v>0</v>
      </c>
      <c r="E1157" s="143">
        <f t="shared" si="125"/>
        <v>1157</v>
      </c>
      <c r="F1157" s="68"/>
      <c r="G1157" s="68" t="str">
        <f t="shared" si="128"/>
        <v>←先にカタログのタイプを選択</v>
      </c>
      <c r="AB1157" s="104"/>
      <c r="AC1157" s="104"/>
      <c r="AD1157" s="104"/>
    </row>
    <row r="1158" spans="1:30">
      <c r="A1158" s="106"/>
      <c r="B1158" s="68" t="str">
        <f t="shared" si="126"/>
        <v>選択</v>
      </c>
      <c r="C1158" s="68">
        <f t="shared" si="127"/>
        <v>0</v>
      </c>
      <c r="D1158" s="68">
        <f t="shared" si="127"/>
        <v>0</v>
      </c>
      <c r="E1158" s="143">
        <f t="shared" si="125"/>
        <v>1158</v>
      </c>
      <c r="F1158" s="68"/>
      <c r="G1158" s="68" t="str">
        <f t="shared" si="128"/>
        <v>←先にカタログのタイプを選択</v>
      </c>
      <c r="AB1158" s="104"/>
      <c r="AC1158" s="104"/>
      <c r="AD1158" s="104"/>
    </row>
    <row r="1159" spans="1:30">
      <c r="A1159" s="106"/>
      <c r="B1159" s="68" t="str">
        <f t="shared" si="126"/>
        <v>選択</v>
      </c>
      <c r="C1159" s="68">
        <f t="shared" si="127"/>
        <v>0</v>
      </c>
      <c r="D1159" s="68">
        <f t="shared" si="127"/>
        <v>0</v>
      </c>
      <c r="E1159" s="143">
        <f t="shared" si="125"/>
        <v>1159</v>
      </c>
      <c r="F1159" s="68"/>
      <c r="G1159" s="68" t="str">
        <f t="shared" si="128"/>
        <v>←先にカタログのタイプを選択</v>
      </c>
      <c r="AB1159" s="104"/>
      <c r="AC1159" s="104"/>
      <c r="AD1159" s="104"/>
    </row>
    <row r="1160" spans="1:30">
      <c r="A1160" s="106"/>
      <c r="B1160" s="68" t="str">
        <f t="shared" si="126"/>
        <v>選択</v>
      </c>
      <c r="C1160" s="68">
        <f t="shared" si="127"/>
        <v>0</v>
      </c>
      <c r="D1160" s="68">
        <f t="shared" si="127"/>
        <v>0</v>
      </c>
      <c r="E1160" s="143">
        <f t="shared" si="125"/>
        <v>1160</v>
      </c>
      <c r="F1160" s="68"/>
      <c r="G1160" s="68" t="str">
        <f t="shared" si="128"/>
        <v>←先にカタログのタイプを選択</v>
      </c>
      <c r="AB1160" s="104"/>
      <c r="AC1160" s="104"/>
      <c r="AD1160" s="104"/>
    </row>
    <row r="1161" spans="1:30">
      <c r="A1161" s="106"/>
      <c r="B1161" s="68" t="str">
        <f t="shared" si="126"/>
        <v>選択</v>
      </c>
      <c r="C1161" s="68">
        <f t="shared" si="127"/>
        <v>0</v>
      </c>
      <c r="D1161" s="68">
        <f t="shared" si="127"/>
        <v>0</v>
      </c>
      <c r="E1161" s="143">
        <f t="shared" si="125"/>
        <v>1161</v>
      </c>
      <c r="F1161" s="68"/>
      <c r="G1161" s="68" t="str">
        <f t="shared" si="128"/>
        <v>←先にカタログのタイプを選択</v>
      </c>
      <c r="AB1161" s="104"/>
      <c r="AC1161" s="104"/>
      <c r="AD1161" s="104"/>
    </row>
    <row r="1162" spans="1:30">
      <c r="A1162" s="106"/>
      <c r="B1162" s="68" t="str">
        <f t="shared" si="126"/>
        <v>選択</v>
      </c>
      <c r="C1162" s="68">
        <f t="shared" si="127"/>
        <v>0</v>
      </c>
      <c r="D1162" s="68">
        <f t="shared" si="127"/>
        <v>0</v>
      </c>
      <c r="E1162" s="143">
        <f t="shared" si="125"/>
        <v>1162</v>
      </c>
      <c r="F1162" s="68"/>
      <c r="G1162" s="68" t="str">
        <f t="shared" si="128"/>
        <v>←先にカタログのタイプを選択</v>
      </c>
      <c r="AB1162" s="104"/>
      <c r="AC1162" s="104"/>
      <c r="AD1162" s="104"/>
    </row>
    <row r="1163" spans="1:30">
      <c r="A1163" s="106"/>
      <c r="B1163" s="68" t="str">
        <f t="shared" si="126"/>
        <v>選択</v>
      </c>
      <c r="C1163" s="68">
        <f t="shared" si="127"/>
        <v>0</v>
      </c>
      <c r="D1163" s="68">
        <f t="shared" si="127"/>
        <v>0</v>
      </c>
      <c r="E1163" s="143">
        <f t="shared" si="125"/>
        <v>1163</v>
      </c>
      <c r="F1163" s="68"/>
      <c r="G1163" s="68" t="str">
        <f t="shared" si="128"/>
        <v>←先にカタログのタイプを選択</v>
      </c>
      <c r="AB1163" s="104"/>
      <c r="AC1163" s="104"/>
      <c r="AD1163" s="104"/>
    </row>
    <row r="1164" spans="1:30">
      <c r="A1164" s="106"/>
      <c r="B1164" s="68" t="str">
        <f t="shared" si="126"/>
        <v>選択</v>
      </c>
      <c r="C1164" s="68">
        <f t="shared" si="127"/>
        <v>0</v>
      </c>
      <c r="D1164" s="68">
        <f t="shared" si="127"/>
        <v>0</v>
      </c>
      <c r="E1164" s="143">
        <f t="shared" si="125"/>
        <v>1164</v>
      </c>
      <c r="F1164" s="68"/>
      <c r="G1164" s="68" t="str">
        <f t="shared" si="128"/>
        <v>←先にカタログのタイプを選択</v>
      </c>
      <c r="AB1164" s="104"/>
      <c r="AC1164" s="104"/>
      <c r="AD1164" s="104"/>
    </row>
    <row r="1165" spans="1:30">
      <c r="A1165" s="106"/>
      <c r="B1165" s="68" t="str">
        <f t="shared" si="126"/>
        <v>選択</v>
      </c>
      <c r="C1165" s="68">
        <f t="shared" si="127"/>
        <v>0</v>
      </c>
      <c r="D1165" s="68">
        <f t="shared" si="127"/>
        <v>0</v>
      </c>
      <c r="E1165" s="143">
        <f t="shared" si="125"/>
        <v>1165</v>
      </c>
      <c r="F1165" s="68"/>
      <c r="G1165" s="68" t="str">
        <f t="shared" si="128"/>
        <v>←先にカタログのタイプを選択</v>
      </c>
      <c r="AB1165" s="104"/>
      <c r="AC1165" s="104"/>
      <c r="AD1165" s="104"/>
    </row>
    <row r="1166" spans="1:30">
      <c r="A1166" s="106"/>
      <c r="B1166" s="68" t="str">
        <f t="shared" si="126"/>
        <v>選択</v>
      </c>
      <c r="C1166" s="68">
        <f t="shared" si="127"/>
        <v>0</v>
      </c>
      <c r="D1166" s="68">
        <f t="shared" si="127"/>
        <v>0</v>
      </c>
      <c r="E1166" s="143">
        <f t="shared" si="125"/>
        <v>1166</v>
      </c>
      <c r="F1166" s="68"/>
      <c r="G1166" s="68" t="str">
        <f t="shared" si="128"/>
        <v>←先にカタログのタイプを選択</v>
      </c>
      <c r="AB1166" s="104"/>
      <c r="AC1166" s="104"/>
      <c r="AD1166" s="104"/>
    </row>
    <row r="1167" spans="1:30">
      <c r="A1167" s="106"/>
      <c r="B1167" s="68" t="str">
        <f t="shared" si="126"/>
        <v>選択</v>
      </c>
      <c r="C1167" s="68">
        <f t="shared" si="127"/>
        <v>0</v>
      </c>
      <c r="D1167" s="68">
        <f t="shared" si="127"/>
        <v>0</v>
      </c>
      <c r="E1167" s="143">
        <f t="shared" si="125"/>
        <v>1167</v>
      </c>
      <c r="F1167" s="68"/>
      <c r="G1167" s="68" t="str">
        <f t="shared" si="128"/>
        <v>←先にカタログのタイプを選択</v>
      </c>
      <c r="AB1167" s="104"/>
      <c r="AC1167" s="104"/>
      <c r="AD1167" s="104"/>
    </row>
    <row r="1168" spans="1:30">
      <c r="A1168" s="106"/>
      <c r="B1168" s="68" t="str">
        <f t="shared" si="126"/>
        <v>選択</v>
      </c>
      <c r="C1168" s="68">
        <f t="shared" si="127"/>
        <v>0</v>
      </c>
      <c r="D1168" s="68">
        <f t="shared" si="127"/>
        <v>0</v>
      </c>
      <c r="E1168" s="143">
        <f t="shared" si="125"/>
        <v>1168</v>
      </c>
      <c r="F1168" s="68"/>
      <c r="G1168" s="68" t="str">
        <f t="shared" si="128"/>
        <v>←先にカタログのタイプを選択</v>
      </c>
      <c r="AB1168" s="104"/>
      <c r="AC1168" s="104"/>
      <c r="AD1168" s="104"/>
    </row>
    <row r="1169" spans="1:30">
      <c r="A1169" s="106"/>
      <c r="B1169" s="68" t="str">
        <f t="shared" si="126"/>
        <v>選択</v>
      </c>
      <c r="C1169" s="68">
        <f t="shared" si="127"/>
        <v>0</v>
      </c>
      <c r="D1169" s="68">
        <f t="shared" si="127"/>
        <v>0</v>
      </c>
      <c r="E1169" s="143">
        <f t="shared" si="125"/>
        <v>1169</v>
      </c>
      <c r="F1169" s="68"/>
      <c r="G1169" s="68" t="str">
        <f t="shared" si="128"/>
        <v>←先にカタログのタイプを選択</v>
      </c>
      <c r="AB1169" s="104"/>
      <c r="AC1169" s="104"/>
      <c r="AD1169" s="104"/>
    </row>
    <row r="1170" spans="1:30">
      <c r="A1170" s="106"/>
      <c r="B1170" s="68" t="str">
        <f t="shared" si="126"/>
        <v>選択</v>
      </c>
      <c r="C1170" s="68">
        <f t="shared" si="127"/>
        <v>0</v>
      </c>
      <c r="D1170" s="68">
        <f t="shared" si="127"/>
        <v>0</v>
      </c>
      <c r="E1170" s="143">
        <f t="shared" si="125"/>
        <v>1170</v>
      </c>
      <c r="F1170" s="68"/>
      <c r="G1170" s="68" t="str">
        <f t="shared" si="128"/>
        <v>←先にカタログのタイプを選択</v>
      </c>
      <c r="AB1170" s="104"/>
      <c r="AC1170" s="104"/>
      <c r="AD1170" s="104"/>
    </row>
    <row r="1171" spans="1:30">
      <c r="A1171" s="106"/>
      <c r="B1171" s="68" t="str">
        <f t="shared" si="126"/>
        <v>選択</v>
      </c>
      <c r="C1171" s="68">
        <f t="shared" si="127"/>
        <v>0</v>
      </c>
      <c r="D1171" s="68">
        <f t="shared" si="127"/>
        <v>0</v>
      </c>
      <c r="E1171" s="143">
        <f t="shared" si="125"/>
        <v>1171</v>
      </c>
      <c r="F1171" s="68"/>
      <c r="G1171" s="68" t="str">
        <f t="shared" si="128"/>
        <v>←先にカタログのタイプを選択</v>
      </c>
      <c r="AB1171" s="104"/>
      <c r="AC1171" s="104"/>
      <c r="AD1171" s="104"/>
    </row>
    <row r="1172" spans="1:30">
      <c r="A1172" s="106"/>
      <c r="B1172" s="68" t="str">
        <f t="shared" si="126"/>
        <v>選択</v>
      </c>
      <c r="C1172" s="68">
        <f t="shared" si="127"/>
        <v>0</v>
      </c>
      <c r="D1172" s="68">
        <f t="shared" si="127"/>
        <v>0</v>
      </c>
      <c r="E1172" s="143">
        <f t="shared" si="125"/>
        <v>1172</v>
      </c>
      <c r="F1172" s="68"/>
      <c r="G1172" s="68" t="str">
        <f t="shared" si="128"/>
        <v>←先にカタログのタイプを選択</v>
      </c>
      <c r="AB1172" s="104"/>
      <c r="AC1172" s="104"/>
      <c r="AD1172" s="104"/>
    </row>
    <row r="1173" spans="1:30">
      <c r="A1173" s="106"/>
      <c r="B1173" s="68" t="str">
        <f t="shared" si="126"/>
        <v>選択</v>
      </c>
      <c r="C1173" s="68">
        <f t="shared" si="127"/>
        <v>0</v>
      </c>
      <c r="D1173" s="68">
        <f t="shared" si="127"/>
        <v>0</v>
      </c>
      <c r="E1173" s="143">
        <f t="shared" si="125"/>
        <v>1173</v>
      </c>
      <c r="F1173" s="68"/>
      <c r="G1173" s="68" t="str">
        <f t="shared" si="128"/>
        <v>←先にカタログのタイプを選択</v>
      </c>
      <c r="AB1173" s="104"/>
      <c r="AC1173" s="104"/>
      <c r="AD1173" s="104"/>
    </row>
    <row r="1174" spans="1:30">
      <c r="A1174" s="106"/>
      <c r="B1174" s="68" t="str">
        <f t="shared" si="126"/>
        <v>選択</v>
      </c>
      <c r="C1174" s="68">
        <f t="shared" si="127"/>
        <v>0</v>
      </c>
      <c r="D1174" s="68">
        <f t="shared" si="127"/>
        <v>0</v>
      </c>
      <c r="E1174" s="143">
        <f t="shared" si="125"/>
        <v>1174</v>
      </c>
      <c r="F1174" s="68"/>
      <c r="G1174" s="68" t="str">
        <f t="shared" si="128"/>
        <v>←先にカタログのタイプを選択</v>
      </c>
      <c r="AB1174" s="104"/>
      <c r="AC1174" s="104"/>
      <c r="AD1174" s="104"/>
    </row>
    <row r="1175" spans="1:30">
      <c r="A1175" s="106"/>
      <c r="B1175" s="68" t="str">
        <f t="shared" si="126"/>
        <v>選択</v>
      </c>
      <c r="C1175" s="68">
        <f t="shared" si="127"/>
        <v>0</v>
      </c>
      <c r="D1175" s="68">
        <f t="shared" si="127"/>
        <v>0</v>
      </c>
      <c r="E1175" s="143">
        <f t="shared" si="125"/>
        <v>1175</v>
      </c>
      <c r="F1175" s="68"/>
      <c r="G1175" s="68" t="str">
        <f t="shared" si="128"/>
        <v>←先にカタログのタイプを選択</v>
      </c>
      <c r="AB1175" s="104"/>
      <c r="AC1175" s="104"/>
      <c r="AD1175" s="104"/>
    </row>
    <row r="1176" spans="1:30">
      <c r="A1176" s="106"/>
      <c r="B1176" s="68" t="str">
        <f t="shared" si="126"/>
        <v>選択</v>
      </c>
      <c r="C1176" s="68">
        <f t="shared" si="127"/>
        <v>0</v>
      </c>
      <c r="D1176" s="68">
        <f t="shared" si="127"/>
        <v>0</v>
      </c>
      <c r="E1176" s="143">
        <f t="shared" si="125"/>
        <v>1176</v>
      </c>
      <c r="F1176" s="68"/>
      <c r="G1176" s="68" t="str">
        <f t="shared" si="128"/>
        <v>←先にカタログのタイプを選択</v>
      </c>
      <c r="AB1176" s="104"/>
      <c r="AC1176" s="104"/>
      <c r="AD1176" s="104"/>
    </row>
    <row r="1177" spans="1:30">
      <c r="A1177" s="106"/>
      <c r="B1177" s="68" t="str">
        <f t="shared" si="126"/>
        <v>選択</v>
      </c>
      <c r="C1177" s="68">
        <f t="shared" si="127"/>
        <v>0</v>
      </c>
      <c r="D1177" s="68">
        <f t="shared" si="127"/>
        <v>0</v>
      </c>
      <c r="E1177" s="143">
        <f t="shared" si="125"/>
        <v>1177</v>
      </c>
      <c r="F1177" s="68"/>
      <c r="G1177" s="68" t="str">
        <f t="shared" si="128"/>
        <v>←先にカタログのタイプを選択</v>
      </c>
      <c r="AB1177" s="104"/>
      <c r="AC1177" s="104"/>
      <c r="AD1177" s="104"/>
    </row>
    <row r="1178" spans="1:30">
      <c r="A1178" s="106"/>
      <c r="B1178" s="68" t="str">
        <f t="shared" si="126"/>
        <v>選択</v>
      </c>
      <c r="C1178" s="68">
        <f t="shared" si="127"/>
        <v>0</v>
      </c>
      <c r="D1178" s="68">
        <f t="shared" si="127"/>
        <v>0</v>
      </c>
      <c r="E1178" s="143">
        <f t="shared" si="125"/>
        <v>1178</v>
      </c>
      <c r="F1178" s="68"/>
      <c r="G1178" s="68" t="str">
        <f t="shared" si="128"/>
        <v>←先にカタログのタイプを選択</v>
      </c>
      <c r="AB1178" s="104"/>
      <c r="AC1178" s="104"/>
      <c r="AD1178" s="104"/>
    </row>
    <row r="1179" spans="1:30">
      <c r="A1179" s="144"/>
      <c r="B1179" s="10"/>
      <c r="C1179" s="10"/>
      <c r="D1179" s="10"/>
      <c r="E1179" s="145">
        <f t="shared" si="125"/>
        <v>1179</v>
      </c>
      <c r="F1179" s="10"/>
      <c r="G1179" s="10"/>
      <c r="AB1179" s="104"/>
      <c r="AC1179" s="104"/>
      <c r="AD1179" s="104"/>
    </row>
    <row r="1180" spans="1:30">
      <c r="A1180" s="144"/>
      <c r="B1180" s="10"/>
      <c r="C1180" s="10"/>
      <c r="D1180" s="10"/>
      <c r="E1180" s="145">
        <f t="shared" si="125"/>
        <v>1180</v>
      </c>
      <c r="F1180" s="10"/>
      <c r="G1180" s="10"/>
      <c r="AB1180" s="104"/>
      <c r="AC1180" s="104"/>
      <c r="AD1180" s="104"/>
    </row>
    <row r="1181" spans="1:30">
      <c r="A1181" s="106">
        <v>35</v>
      </c>
      <c r="B1181" s="68" t="str">
        <f>IF(
$F$1181=2,CHOOSE(
$B$135,"選択",D2,G2,J2,M2,P2,S2,V2,Y2,AB2,AE2,AH2,AK2,AN2,AQ2,AT2,AW2,AZ2,BC2,BF2,BI2,BL2,BO2,BR2,BU2,BX2,CA2,CD2),IF(
$F$1181=3,CHOOSE(
$B$135,"選択",CM2,CP2,CS2,CV2,CY2,DB2,DE2,DH2,DK2,DN2,DQ2,DT2,DW2,DZ2,EC2,EF2,EI2,EL2,EO2,ER2,EU2,EX2,FA2,FD2,FG2,FJ2,FM2),IF(
$F$1181=4,CHOOSE(
$B$135,"選択",FT2,FW2,FZ2,GC2,GF2,GI2,GL2,GO2,GR2,GU2,GX2,HA2,HD2,HG2,HJ2,HM2,HP2,HS2,HV2,HY2,IB2,IE2,IH2,IK2,IN2,IQ2,IT2),IF(
$F$1181=5,CHOOSE(
$B$135,"選択",D2002,G2002,J2002,M2002,P2002,S2002,V2002,Y2002,AB2002,AE2002,AH2002,AK2002,AN2002,AQ2002,AT2002,AW2002,AZ2002,BC2002,BF2002,BI2002,BL2002,BO2002,BR2002,BU2002,BX2002,CA2002,CD2002),CHOOSE(
$B$135,"選択",CM2002,CP2002,CS2002,CV2002,CY2002,DB2002,DE2002,DH2002,DK2002,DN2002,DQ2002,DT2002,DW2002,DZ2002,EC2002,EF2002,EI2002,EL2002,EO2002,ER2002,EU2002,EX2002,FA2002,FD2002,FG2002,FJ2002,FM2002)))))</f>
        <v>選択</v>
      </c>
      <c r="C1181" s="68">
        <f>IF(
$F$1181=2,CHOOSE(
$B$135,0,E2,H2,K2,N2,Q2,T2,W2,Z2,AC2,AF2,AI2,AL2,AO2,AR2,AU2,AX2,BA2,BD2,BG2,BJ2,BM2,BP2,BS2,BV2,BY2,CB2,CE2),IF(
$F$1181=3,CHOOSE(
$B$135,0,CN2,CQ2,CT2,CW2,CZ2,DC2,DF2,DI2,DL2,DO2,DR2,DU2,DX2,EA2,ED2,EG2,EJ2,EM2,EP2,ES2,EV2,EY2,FB2,FE2,FH2,FK2,FN2),IF(
$F$1181=4,CHOOSE(
$B$135,0,FU2,FX2,GA2,GD2,GG2,GJ2,GM2,GP2,GS2,GV2,GY2,HB2,HE2,HH2,HK2,HN2,HQ2,HT2,HW2,HZ2,IC2,IF2,II2,IL2,IO2,IR2,IU2),IF(
$F$1181=5,CHOOSE(
$B$135,0,E2002,H2002,K2002,N2002,Q2002,T2002,W2002,Z2002,AC2002,AF2002,AI2002,AL2002,AO2002,AR2002,AU2002,AX2002,BA2002,BD2002,BG2002,BJ2002,BM2002,BP2002,BS2002,BV2002,BY2002,CB2002,CE2002),CHOOSE(
$B$135,0,CN2002,CQ2002,CT2002,CW2002,CZ2002,DC2002,DF2002,DI2002,DL2002,DO2002,DR2002,DU2002,DX2002,EA2002,ED2002,EG2002,EJ2002,EM2002,EP2002,ES2002,EV2002,EY2002,FB2002,FE2002,FH2002,FK2002,FN2002)))))</f>
        <v>0</v>
      </c>
      <c r="D1181" s="68">
        <f>IF(
$F$1181=2,CHOOSE(
$B$135,0,F2,I2,L2,O2,R2,U2,X2,AA2,AD2,AG2,AJ2,AM2,AP2,AS2,AV2,AY2,BB2,BE2,BH2,BK2,BN2,BQ2,BT2,BW2,BZ2,CC2,CF2),IF(
$F$1181=3,CHOOSE(
$B$135,0,CO2,CR2,CU2,CX2,DA2,DD2,DG2,DJ2,DM2,DP2,DS2,DV2,DY2,EB2,EE2,EH2,EK2,EN2,EQ2,ET2,EW2,EZ2,FC2,FF2,FI2,FL2,FO2),IF(
$F$1181=4,CHOOSE(
$B$135,0,FV2,FY2,GB2,GE2,GH2,GK2,GN2,GQ2,GT2,GW2,GZ2,HC2,HF2,HI2,HL2,HO2,HR2,HU2,HX2,IA2,ID2,IG2,IJ2,IM2,IP2,IS2,IV2),IF(
$F$1181=5,CHOOSE(
$B$135,0,F2002,I2002,L2002,O2002,R2002,U2002,X2002,AA2002,AD2002,AG2002,AJ2002,AM2002,AP2002,AS2002,AV2002,AY2002,BB2002,BE2002,BH2002,BK2002,BN2002,BQ2002,BT2002,BW2002,BZ2002,CC2002,CF2002),CHOOSE(
$B$135,0,CO2002,CR2002,CU2002,CX2002,DA2002,DD2002,DG2002,DJ2002,DM2002,DP2002,DS2002,DV2002,DY2002,EB2002,EE2002,EH2002,EK2002,EN2002,EQ2002,ET2002,EW2002,EZ2002,FC2002,FF2002,FI2002,FL2002,FO2002)))))</f>
        <v>0</v>
      </c>
      <c r="E1181" s="143">
        <f t="shared" si="125"/>
        <v>1181</v>
      </c>
      <c r="F1181" s="68">
        <v>1</v>
      </c>
      <c r="G1181" s="68" t="str">
        <f>CHOOSE($F$1181,"←先にカタログのタイプを選択",C2,CL2,FS2,C2002,CL2002)</f>
        <v>←先にカタログのタイプを選択</v>
      </c>
      <c r="AB1181" s="104"/>
      <c r="AC1181" s="104"/>
      <c r="AD1181" s="104"/>
    </row>
    <row r="1182" spans="1:30">
      <c r="A1182" s="106"/>
      <c r="B1182" s="68" t="str">
        <f t="shared" ref="B1182:B1208" si="129">IF(
$F$1181=2,CHOOSE(
$B$135,"選択",D3,G3,J3,M3,P3,S3,V3,Y3,AB3,AE3,AH3,AK3,AN3,AQ3,AT3,AW3,AZ3,BC3,BF3,BI3,BL3,BO3,BR3,BU3,BX3,CA3,CD3),IF(
$F$1181=3,CHOOSE(
$B$135,"選択",CM3,CP3,CS3,CV3,CY3,DB3,DE3,DH3,DK3,DN3,DQ3,DT3,DW3,DZ3,EC3,EF3,EI3,EL3,EO3,ER3,EU3,EX3,FA3,FD3,FG3,FJ3,FM3),IF(
$F$1181=4,CHOOSE(
$B$135,"選択",FT3,FW3,FZ3,GC3,GF3,GI3,GL3,GO3,GR3,GU3,GX3,HA3,HD3,HG3,HJ3,HM3,HP3,HS3,HV3,HY3,IB3,IE3,IH3,IK3,IN3,IQ3,IT3),IF(
$F$1181=5,CHOOSE(
$B$135,"選択",D2003,G2003,J2003,M2003,P2003,S2003,V2003,Y2003,AB2003,AE2003,AH2003,AK2003,AN2003,AQ2003,AT2003,AW2003,AZ2003,BC2003,BF2003,BI2003,BL2003,BO2003,BR2003,BU2003,BX2003,CA2003,CD2003),CHOOSE(
$B$135,"選択",CM2003,CP2003,CS2003,CV2003,CY2003,DB2003,DE2003,DH2003,DK2003,DN2003,DQ2003,DT2003,DW2003,DZ2003,EC2003,EF2003,EI2003,EL2003,EO2003,ER2003,EU2003,EX2003,FA2003,FD2003,FG2003,FJ2003,FM2003)))))</f>
        <v>選択</v>
      </c>
      <c r="C1182" s="68">
        <f t="shared" ref="C1182:D1208" si="130">IF(
$F$1181=2,CHOOSE(
$B$135,0,E3,H3,K3,N3,Q3,T3,W3,Z3,AC3,AF3,AI3,AL3,AO3,AR3,AU3,AX3,BA3,BD3,BG3,BJ3,BM3,BP3,BS3,BV3,BY3,CB3,CE3),IF(
$F$1181=3,CHOOSE(
$B$135,0,CN3,CQ3,CT3,CW3,CZ3,DC3,DF3,DI3,DL3,DO3,DR3,DU3,DX3,EA3,ED3,EG3,EJ3,EM3,EP3,ES3,EV3,EY3,FB3,FE3,FH3,FK3,FN3),IF(
$F$1181=4,CHOOSE(
$B$135,0,FU3,FX3,GA3,GD3,GG3,GJ3,GM3,GP3,GS3,GV3,GY3,HB3,HE3,HH3,HK3,HN3,HQ3,HT3,HW3,HZ3,IC3,IF3,II3,IL3,IO3,IR3,IU3),IF(
$F$1181=5,CHOOSE(
$B$135,0,E2003,H2003,K2003,N2003,Q2003,T2003,W2003,Z2003,AC2003,AF2003,AI2003,AL2003,AO2003,AR2003,AU2003,AX2003,BA2003,BD2003,BG2003,BJ2003,BM2003,BP2003,BS2003,BV2003,BY2003,CB2003,CE2003),CHOOSE(
$B$135,0,CN2003,CQ2003,CT2003,CW2003,CZ2003,DC2003,DF2003,DI2003,DL2003,DO2003,DR2003,DU2003,DX2003,EA2003,ED2003,EG2003,EJ2003,EM2003,EP2003,ES2003,EV2003,EY2003,FB2003,FE2003,FH2003,FK2003,FN2003)))))</f>
        <v>0</v>
      </c>
      <c r="D1182" s="68">
        <f t="shared" si="130"/>
        <v>0</v>
      </c>
      <c r="E1182" s="143">
        <f t="shared" si="125"/>
        <v>1182</v>
      </c>
      <c r="F1182" s="68"/>
      <c r="G1182" s="68" t="str">
        <f t="shared" ref="G1182:G1208" si="131">CHOOSE($F$1181,"←先にカタログのタイプを選択",C3,CL3,FS3,C2003,CL2003)</f>
        <v>←先にカタログのタイプを選択</v>
      </c>
      <c r="AB1182" s="104"/>
      <c r="AC1182" s="104"/>
      <c r="AD1182" s="104"/>
    </row>
    <row r="1183" spans="1:30">
      <c r="A1183" s="106"/>
      <c r="B1183" s="68" t="str">
        <f t="shared" si="129"/>
        <v>選択</v>
      </c>
      <c r="C1183" s="68">
        <f t="shared" si="130"/>
        <v>0</v>
      </c>
      <c r="D1183" s="68">
        <f t="shared" si="130"/>
        <v>0</v>
      </c>
      <c r="E1183" s="143">
        <f t="shared" si="125"/>
        <v>1183</v>
      </c>
      <c r="F1183" s="68"/>
      <c r="G1183" s="68" t="str">
        <f t="shared" si="131"/>
        <v>←先にカタログのタイプを選択</v>
      </c>
      <c r="AB1183" s="104"/>
      <c r="AC1183" s="104"/>
      <c r="AD1183" s="104"/>
    </row>
    <row r="1184" spans="1:30">
      <c r="A1184" s="106"/>
      <c r="B1184" s="68" t="str">
        <f t="shared" si="129"/>
        <v>選択</v>
      </c>
      <c r="C1184" s="68">
        <f t="shared" si="130"/>
        <v>0</v>
      </c>
      <c r="D1184" s="68">
        <f t="shared" si="130"/>
        <v>0</v>
      </c>
      <c r="E1184" s="143">
        <f t="shared" si="125"/>
        <v>1184</v>
      </c>
      <c r="F1184" s="68"/>
      <c r="G1184" s="68" t="str">
        <f t="shared" si="131"/>
        <v>←先にカタログのタイプを選択</v>
      </c>
      <c r="AB1184" s="104"/>
      <c r="AC1184" s="104"/>
      <c r="AD1184" s="104"/>
    </row>
    <row r="1185" spans="1:30">
      <c r="A1185" s="106"/>
      <c r="B1185" s="68" t="str">
        <f t="shared" si="129"/>
        <v>選択</v>
      </c>
      <c r="C1185" s="68">
        <f t="shared" si="130"/>
        <v>0</v>
      </c>
      <c r="D1185" s="68">
        <f t="shared" si="130"/>
        <v>0</v>
      </c>
      <c r="E1185" s="143">
        <f t="shared" si="125"/>
        <v>1185</v>
      </c>
      <c r="F1185" s="68"/>
      <c r="G1185" s="68" t="str">
        <f t="shared" si="131"/>
        <v>←先にカタログのタイプを選択</v>
      </c>
      <c r="AB1185" s="104"/>
      <c r="AC1185" s="104"/>
      <c r="AD1185" s="104"/>
    </row>
    <row r="1186" spans="1:30">
      <c r="A1186" s="106"/>
      <c r="B1186" s="68" t="str">
        <f t="shared" si="129"/>
        <v>選択</v>
      </c>
      <c r="C1186" s="68">
        <f t="shared" si="130"/>
        <v>0</v>
      </c>
      <c r="D1186" s="68">
        <f t="shared" si="130"/>
        <v>0</v>
      </c>
      <c r="E1186" s="143">
        <f t="shared" si="125"/>
        <v>1186</v>
      </c>
      <c r="F1186" s="68"/>
      <c r="G1186" s="68" t="str">
        <f t="shared" si="131"/>
        <v>←先にカタログのタイプを選択</v>
      </c>
      <c r="AB1186" s="104"/>
      <c r="AC1186" s="104"/>
      <c r="AD1186" s="104"/>
    </row>
    <row r="1187" spans="1:30">
      <c r="A1187" s="106"/>
      <c r="B1187" s="68" t="str">
        <f t="shared" si="129"/>
        <v>選択</v>
      </c>
      <c r="C1187" s="68">
        <f t="shared" si="130"/>
        <v>0</v>
      </c>
      <c r="D1187" s="68">
        <f t="shared" si="130"/>
        <v>0</v>
      </c>
      <c r="E1187" s="143">
        <f t="shared" ref="E1187:E1250" si="132">E1186+1</f>
        <v>1187</v>
      </c>
      <c r="F1187" s="68"/>
      <c r="G1187" s="68" t="str">
        <f t="shared" si="131"/>
        <v>←先にカタログのタイプを選択</v>
      </c>
      <c r="AB1187" s="104"/>
      <c r="AC1187" s="104"/>
      <c r="AD1187" s="104"/>
    </row>
    <row r="1188" spans="1:30">
      <c r="A1188" s="106"/>
      <c r="B1188" s="68" t="str">
        <f t="shared" si="129"/>
        <v>選択</v>
      </c>
      <c r="C1188" s="68">
        <f t="shared" si="130"/>
        <v>0</v>
      </c>
      <c r="D1188" s="68">
        <f t="shared" si="130"/>
        <v>0</v>
      </c>
      <c r="E1188" s="143">
        <f t="shared" si="132"/>
        <v>1188</v>
      </c>
      <c r="F1188" s="68"/>
      <c r="G1188" s="68" t="str">
        <f t="shared" si="131"/>
        <v>←先にカタログのタイプを選択</v>
      </c>
      <c r="AB1188" s="104"/>
      <c r="AC1188" s="104"/>
      <c r="AD1188" s="104"/>
    </row>
    <row r="1189" spans="1:30">
      <c r="A1189" s="106"/>
      <c r="B1189" s="68" t="str">
        <f t="shared" si="129"/>
        <v>選択</v>
      </c>
      <c r="C1189" s="68">
        <f t="shared" si="130"/>
        <v>0</v>
      </c>
      <c r="D1189" s="68">
        <f t="shared" si="130"/>
        <v>0</v>
      </c>
      <c r="E1189" s="143">
        <f t="shared" si="132"/>
        <v>1189</v>
      </c>
      <c r="F1189" s="68"/>
      <c r="G1189" s="68" t="str">
        <f t="shared" si="131"/>
        <v>←先にカタログのタイプを選択</v>
      </c>
      <c r="AB1189" s="104"/>
      <c r="AC1189" s="104"/>
      <c r="AD1189" s="104"/>
    </row>
    <row r="1190" spans="1:30">
      <c r="A1190" s="106"/>
      <c r="B1190" s="68" t="str">
        <f t="shared" si="129"/>
        <v>選択</v>
      </c>
      <c r="C1190" s="68">
        <f t="shared" si="130"/>
        <v>0</v>
      </c>
      <c r="D1190" s="68">
        <f t="shared" si="130"/>
        <v>0</v>
      </c>
      <c r="E1190" s="143">
        <f t="shared" si="132"/>
        <v>1190</v>
      </c>
      <c r="F1190" s="68"/>
      <c r="G1190" s="68" t="str">
        <f t="shared" si="131"/>
        <v>←先にカタログのタイプを選択</v>
      </c>
      <c r="AB1190" s="104"/>
      <c r="AC1190" s="104"/>
      <c r="AD1190" s="104"/>
    </row>
    <row r="1191" spans="1:30">
      <c r="A1191" s="106"/>
      <c r="B1191" s="68" t="str">
        <f t="shared" si="129"/>
        <v>選択</v>
      </c>
      <c r="C1191" s="68">
        <f t="shared" si="130"/>
        <v>0</v>
      </c>
      <c r="D1191" s="68">
        <f t="shared" si="130"/>
        <v>0</v>
      </c>
      <c r="E1191" s="143">
        <f t="shared" si="132"/>
        <v>1191</v>
      </c>
      <c r="F1191" s="68"/>
      <c r="G1191" s="68" t="str">
        <f t="shared" si="131"/>
        <v>←先にカタログのタイプを選択</v>
      </c>
      <c r="AB1191" s="104"/>
      <c r="AC1191" s="104"/>
      <c r="AD1191" s="104"/>
    </row>
    <row r="1192" spans="1:30">
      <c r="A1192" s="106"/>
      <c r="B1192" s="68" t="str">
        <f t="shared" si="129"/>
        <v>選択</v>
      </c>
      <c r="C1192" s="68">
        <f t="shared" si="130"/>
        <v>0</v>
      </c>
      <c r="D1192" s="68">
        <f t="shared" si="130"/>
        <v>0</v>
      </c>
      <c r="E1192" s="143">
        <f t="shared" si="132"/>
        <v>1192</v>
      </c>
      <c r="F1192" s="68"/>
      <c r="G1192" s="68" t="str">
        <f t="shared" si="131"/>
        <v>←先にカタログのタイプを選択</v>
      </c>
      <c r="AB1192" s="104"/>
      <c r="AC1192" s="104"/>
      <c r="AD1192" s="104"/>
    </row>
    <row r="1193" spans="1:30">
      <c r="A1193" s="106"/>
      <c r="B1193" s="68" t="str">
        <f t="shared" si="129"/>
        <v>選択</v>
      </c>
      <c r="C1193" s="68">
        <f t="shared" si="130"/>
        <v>0</v>
      </c>
      <c r="D1193" s="68">
        <f t="shared" si="130"/>
        <v>0</v>
      </c>
      <c r="E1193" s="143">
        <f t="shared" si="132"/>
        <v>1193</v>
      </c>
      <c r="F1193" s="68"/>
      <c r="G1193" s="68" t="str">
        <f t="shared" si="131"/>
        <v>←先にカタログのタイプを選択</v>
      </c>
      <c r="AB1193" s="104"/>
      <c r="AC1193" s="104"/>
      <c r="AD1193" s="104"/>
    </row>
    <row r="1194" spans="1:30">
      <c r="A1194" s="106"/>
      <c r="B1194" s="68" t="str">
        <f t="shared" si="129"/>
        <v>選択</v>
      </c>
      <c r="C1194" s="68">
        <f t="shared" si="130"/>
        <v>0</v>
      </c>
      <c r="D1194" s="68">
        <f t="shared" si="130"/>
        <v>0</v>
      </c>
      <c r="E1194" s="143">
        <f t="shared" si="132"/>
        <v>1194</v>
      </c>
      <c r="F1194" s="68"/>
      <c r="G1194" s="68" t="str">
        <f t="shared" si="131"/>
        <v>←先にカタログのタイプを選択</v>
      </c>
      <c r="AB1194" s="104"/>
      <c r="AC1194" s="104"/>
      <c r="AD1194" s="104"/>
    </row>
    <row r="1195" spans="1:30">
      <c r="A1195" s="106"/>
      <c r="B1195" s="68" t="str">
        <f t="shared" si="129"/>
        <v>選択</v>
      </c>
      <c r="C1195" s="68">
        <f t="shared" si="130"/>
        <v>0</v>
      </c>
      <c r="D1195" s="68">
        <f t="shared" si="130"/>
        <v>0</v>
      </c>
      <c r="E1195" s="143">
        <f t="shared" si="132"/>
        <v>1195</v>
      </c>
      <c r="F1195" s="68"/>
      <c r="G1195" s="68" t="str">
        <f t="shared" si="131"/>
        <v>←先にカタログのタイプを選択</v>
      </c>
      <c r="AB1195" s="104"/>
      <c r="AC1195" s="104"/>
      <c r="AD1195" s="104"/>
    </row>
    <row r="1196" spans="1:30">
      <c r="A1196" s="106"/>
      <c r="B1196" s="68" t="str">
        <f t="shared" si="129"/>
        <v>選択</v>
      </c>
      <c r="C1196" s="68">
        <f t="shared" si="130"/>
        <v>0</v>
      </c>
      <c r="D1196" s="68">
        <f t="shared" si="130"/>
        <v>0</v>
      </c>
      <c r="E1196" s="143">
        <f t="shared" si="132"/>
        <v>1196</v>
      </c>
      <c r="F1196" s="68"/>
      <c r="G1196" s="68" t="str">
        <f t="shared" si="131"/>
        <v>←先にカタログのタイプを選択</v>
      </c>
      <c r="AB1196" s="104"/>
      <c r="AC1196" s="104"/>
      <c r="AD1196" s="104"/>
    </row>
    <row r="1197" spans="1:30">
      <c r="A1197" s="106"/>
      <c r="B1197" s="68" t="str">
        <f t="shared" si="129"/>
        <v>選択</v>
      </c>
      <c r="C1197" s="68">
        <f t="shared" si="130"/>
        <v>0</v>
      </c>
      <c r="D1197" s="68">
        <f t="shared" si="130"/>
        <v>0</v>
      </c>
      <c r="E1197" s="143">
        <f t="shared" si="132"/>
        <v>1197</v>
      </c>
      <c r="F1197" s="68"/>
      <c r="G1197" s="68" t="str">
        <f t="shared" si="131"/>
        <v>←先にカタログのタイプを選択</v>
      </c>
      <c r="AB1197" s="104"/>
      <c r="AC1197" s="104"/>
      <c r="AD1197" s="104"/>
    </row>
    <row r="1198" spans="1:30">
      <c r="A1198" s="106"/>
      <c r="B1198" s="68" t="str">
        <f t="shared" si="129"/>
        <v>選択</v>
      </c>
      <c r="C1198" s="68">
        <f t="shared" si="130"/>
        <v>0</v>
      </c>
      <c r="D1198" s="68">
        <f t="shared" si="130"/>
        <v>0</v>
      </c>
      <c r="E1198" s="143">
        <f t="shared" si="132"/>
        <v>1198</v>
      </c>
      <c r="F1198" s="68"/>
      <c r="G1198" s="68" t="str">
        <f t="shared" si="131"/>
        <v>←先にカタログのタイプを選択</v>
      </c>
      <c r="AB1198" s="104"/>
      <c r="AC1198" s="104"/>
      <c r="AD1198" s="104"/>
    </row>
    <row r="1199" spans="1:30">
      <c r="A1199" s="106"/>
      <c r="B1199" s="68" t="str">
        <f t="shared" si="129"/>
        <v>選択</v>
      </c>
      <c r="C1199" s="68">
        <f t="shared" si="130"/>
        <v>0</v>
      </c>
      <c r="D1199" s="68">
        <f t="shared" si="130"/>
        <v>0</v>
      </c>
      <c r="E1199" s="143">
        <f t="shared" si="132"/>
        <v>1199</v>
      </c>
      <c r="F1199" s="68"/>
      <c r="G1199" s="68" t="str">
        <f t="shared" si="131"/>
        <v>←先にカタログのタイプを選択</v>
      </c>
      <c r="AB1199" s="104"/>
      <c r="AC1199" s="104"/>
      <c r="AD1199" s="104"/>
    </row>
    <row r="1200" spans="1:30">
      <c r="A1200" s="106"/>
      <c r="B1200" s="68" t="str">
        <f t="shared" si="129"/>
        <v>選択</v>
      </c>
      <c r="C1200" s="68">
        <f t="shared" si="130"/>
        <v>0</v>
      </c>
      <c r="D1200" s="68">
        <f t="shared" si="130"/>
        <v>0</v>
      </c>
      <c r="E1200" s="143">
        <f t="shared" si="132"/>
        <v>1200</v>
      </c>
      <c r="F1200" s="68"/>
      <c r="G1200" s="68" t="str">
        <f t="shared" si="131"/>
        <v>←先にカタログのタイプを選択</v>
      </c>
      <c r="AB1200" s="104"/>
      <c r="AC1200" s="104"/>
      <c r="AD1200" s="104"/>
    </row>
    <row r="1201" spans="1:30">
      <c r="A1201" s="106"/>
      <c r="B1201" s="68" t="str">
        <f t="shared" si="129"/>
        <v>選択</v>
      </c>
      <c r="C1201" s="68">
        <f t="shared" si="130"/>
        <v>0</v>
      </c>
      <c r="D1201" s="68">
        <f t="shared" si="130"/>
        <v>0</v>
      </c>
      <c r="E1201" s="143">
        <f t="shared" si="132"/>
        <v>1201</v>
      </c>
      <c r="F1201" s="68"/>
      <c r="G1201" s="68" t="str">
        <f t="shared" si="131"/>
        <v>←先にカタログのタイプを選択</v>
      </c>
      <c r="AB1201" s="104"/>
      <c r="AC1201" s="104"/>
      <c r="AD1201" s="104"/>
    </row>
    <row r="1202" spans="1:30">
      <c r="A1202" s="106"/>
      <c r="B1202" s="68" t="str">
        <f t="shared" si="129"/>
        <v>選択</v>
      </c>
      <c r="C1202" s="68">
        <f t="shared" si="130"/>
        <v>0</v>
      </c>
      <c r="D1202" s="68">
        <f t="shared" si="130"/>
        <v>0</v>
      </c>
      <c r="E1202" s="143">
        <f t="shared" si="132"/>
        <v>1202</v>
      </c>
      <c r="F1202" s="68"/>
      <c r="G1202" s="68" t="str">
        <f t="shared" si="131"/>
        <v>←先にカタログのタイプを選択</v>
      </c>
      <c r="AB1202" s="104"/>
      <c r="AC1202" s="104"/>
      <c r="AD1202" s="104"/>
    </row>
    <row r="1203" spans="1:30">
      <c r="A1203" s="106"/>
      <c r="B1203" s="68" t="str">
        <f t="shared" si="129"/>
        <v>選択</v>
      </c>
      <c r="C1203" s="68">
        <f t="shared" si="130"/>
        <v>0</v>
      </c>
      <c r="D1203" s="68">
        <f t="shared" si="130"/>
        <v>0</v>
      </c>
      <c r="E1203" s="143">
        <f t="shared" si="132"/>
        <v>1203</v>
      </c>
      <c r="F1203" s="68"/>
      <c r="G1203" s="68" t="str">
        <f t="shared" si="131"/>
        <v>←先にカタログのタイプを選択</v>
      </c>
      <c r="AB1203" s="104"/>
      <c r="AC1203" s="104"/>
      <c r="AD1203" s="104"/>
    </row>
    <row r="1204" spans="1:30">
      <c r="A1204" s="106"/>
      <c r="B1204" s="68" t="str">
        <f t="shared" si="129"/>
        <v>選択</v>
      </c>
      <c r="C1204" s="68">
        <f t="shared" si="130"/>
        <v>0</v>
      </c>
      <c r="D1204" s="68">
        <f t="shared" si="130"/>
        <v>0</v>
      </c>
      <c r="E1204" s="143">
        <f t="shared" si="132"/>
        <v>1204</v>
      </c>
      <c r="F1204" s="68"/>
      <c r="G1204" s="68" t="str">
        <f t="shared" si="131"/>
        <v>←先にカタログのタイプを選択</v>
      </c>
      <c r="AB1204" s="104"/>
      <c r="AC1204" s="104"/>
      <c r="AD1204" s="104"/>
    </row>
    <row r="1205" spans="1:30">
      <c r="A1205" s="106"/>
      <c r="B1205" s="68" t="str">
        <f t="shared" si="129"/>
        <v>選択</v>
      </c>
      <c r="C1205" s="68">
        <f t="shared" si="130"/>
        <v>0</v>
      </c>
      <c r="D1205" s="68">
        <f t="shared" si="130"/>
        <v>0</v>
      </c>
      <c r="E1205" s="143">
        <f t="shared" si="132"/>
        <v>1205</v>
      </c>
      <c r="F1205" s="68"/>
      <c r="G1205" s="68" t="str">
        <f t="shared" si="131"/>
        <v>←先にカタログのタイプを選択</v>
      </c>
      <c r="AB1205" s="104"/>
      <c r="AC1205" s="104"/>
      <c r="AD1205" s="104"/>
    </row>
    <row r="1206" spans="1:30">
      <c r="A1206" s="106"/>
      <c r="B1206" s="68" t="str">
        <f t="shared" si="129"/>
        <v>選択</v>
      </c>
      <c r="C1206" s="68">
        <f t="shared" si="130"/>
        <v>0</v>
      </c>
      <c r="D1206" s="68">
        <f t="shared" si="130"/>
        <v>0</v>
      </c>
      <c r="E1206" s="143">
        <f t="shared" si="132"/>
        <v>1206</v>
      </c>
      <c r="F1206" s="68"/>
      <c r="G1206" s="68" t="str">
        <f t="shared" si="131"/>
        <v>←先にカタログのタイプを選択</v>
      </c>
      <c r="AB1206" s="104"/>
      <c r="AC1206" s="104"/>
      <c r="AD1206" s="104"/>
    </row>
    <row r="1207" spans="1:30">
      <c r="A1207" s="106"/>
      <c r="B1207" s="68" t="str">
        <f t="shared" si="129"/>
        <v>選択</v>
      </c>
      <c r="C1207" s="68">
        <f t="shared" si="130"/>
        <v>0</v>
      </c>
      <c r="D1207" s="68">
        <f t="shared" si="130"/>
        <v>0</v>
      </c>
      <c r="E1207" s="143">
        <f t="shared" si="132"/>
        <v>1207</v>
      </c>
      <c r="F1207" s="68"/>
      <c r="G1207" s="68" t="str">
        <f t="shared" si="131"/>
        <v>←先にカタログのタイプを選択</v>
      </c>
      <c r="AB1207" s="104"/>
      <c r="AC1207" s="104"/>
      <c r="AD1207" s="104"/>
    </row>
    <row r="1208" spans="1:30">
      <c r="A1208" s="106"/>
      <c r="B1208" s="68" t="str">
        <f t="shared" si="129"/>
        <v>選択</v>
      </c>
      <c r="C1208" s="68">
        <f t="shared" si="130"/>
        <v>0</v>
      </c>
      <c r="D1208" s="68">
        <f t="shared" si="130"/>
        <v>0</v>
      </c>
      <c r="E1208" s="143">
        <f t="shared" si="132"/>
        <v>1208</v>
      </c>
      <c r="F1208" s="68"/>
      <c r="G1208" s="68" t="str">
        <f t="shared" si="131"/>
        <v>←先にカタログのタイプを選択</v>
      </c>
      <c r="AB1208" s="104"/>
      <c r="AC1208" s="104"/>
      <c r="AD1208" s="104"/>
    </row>
    <row r="1209" spans="1:30">
      <c r="A1209" s="144"/>
      <c r="B1209" s="10"/>
      <c r="C1209" s="10"/>
      <c r="D1209" s="10"/>
      <c r="E1209" s="145">
        <f t="shared" si="132"/>
        <v>1209</v>
      </c>
      <c r="F1209" s="10"/>
      <c r="G1209" s="10"/>
      <c r="AB1209" s="104"/>
      <c r="AC1209" s="104"/>
      <c r="AD1209" s="104"/>
    </row>
    <row r="1210" spans="1:30">
      <c r="A1210" s="144"/>
      <c r="B1210" s="10"/>
      <c r="C1210" s="10"/>
      <c r="D1210" s="10"/>
      <c r="E1210" s="145">
        <f t="shared" si="132"/>
        <v>1210</v>
      </c>
      <c r="F1210" s="10"/>
      <c r="G1210" s="10"/>
      <c r="AB1210" s="104"/>
      <c r="AC1210" s="104"/>
      <c r="AD1210" s="104"/>
    </row>
    <row r="1211" spans="1:30">
      <c r="A1211" s="106">
        <v>36</v>
      </c>
      <c r="B1211" s="68" t="str">
        <f>IF(
$F$1211=2,CHOOSE(
$B$136,"選択",D2,G2,J2,M2,P2,S2,V2,Y2,AB2,AE2,AH2,AK2,AN2,AQ2,AT2,AW2,AZ2,BC2,BF2,BI2,BL2,BO2,BR2,BU2,BX2,CA2,CD2),IF(
$F$1211=3,CHOOSE(
$B$136,"選択",CM2,CP2,CS2,CV2,CY2,DB2,DE2,DH2,DK2,DN2,DQ2,DT2,DW2,DZ2,EC2,EF2,EI2,EL2,EO2,ER2,EU2,EX2,FA2,FD2,FG2,FJ2,FM2),IF(
$F$1211=4,CHOOSE(
$B$136,"選択",FT2,FW2,FZ2,GC2,GF2,GI2,GL2,GO2,GR2,GU2,GX2,HA2,HD2,HG2,HJ2,HM2,HP2,HS2,HV2,HY2,IB2,IE2,IH2,IK2,IN2,IQ2,IT2),IF(
$F$1211=5,CHOOSE(
$B$136,"選択",D2002,G2002,J2002,M2002,P2002,S2002,V2002,Y2002,AB2002,AE2002,AH2002,AK2002,AN2002,AQ2002,AT2002,AW2002,AZ2002,BC2002,BF2002,BI2002,BL2002,BO2002,BR2002,BU2002,BX2002,CA2002,CD2002),CHOOSE(
$B$136,"選択",CM2002,CP2002,CS2002,CV2002,CY2002,DB2002,DE2002,DH2002,DK2002,DN2002,DQ2002,DT2002,DW2002,DZ2002,EC2002,EF2002,EI2002,EL2002,EO2002,ER2002,EU2002,EX2002,FA2002,FD2002,FG2002,FJ2002,FM2002)))))</f>
        <v>選択</v>
      </c>
      <c r="C1211" s="68">
        <f>IF(
$F$1211=2,CHOOSE(
$B$136,0,E2,H2,K2,N2,Q2,T2,W2,Z2,AC2,AF2,AI2,AL2,AO2,AR2,AU2,AX2,BA2,BD2,BG2,BJ2,BM2,BP2,BS2,BV2,BY2,CB2,CE2),IF(
$F$1211=3,CHOOSE(
$B$136,0,CN2,CQ2,CT2,CW2,CZ2,DC2,DF2,DI2,DL2,DO2,DR2,DU2,DX2,EA2,ED2,EG2,EJ2,EM2,EP2,ES2,EV2,EY2,FB2,FE2,FH2,FK2,FN2),IF(
$F$1211=4,CHOOSE(
$B$136,0,FU2,FX2,GA2,GD2,GG2,GJ2,GM2,GP2,GS2,GV2,GY2,HB2,HE2,HH2,HK2,HN2,HQ2,HT2,HW2,HZ2,IC2,IF2,II2,IL2,IO2,IR2,IU2),IF(
$F$1211=5,CHOOSE(
$B$136,0,E2002,H2002,K2002,N2002,Q2002,T2002,W2002,Z2002,AC2002,AF2002,AI2002,AL2002,AO2002,AR2002,AU2002,AX2002,BA2002,BD2002,BG2002,BJ2002,BM2002,BP2002,BS2002,BV2002,BY2002,CB2002,CE2002),CHOOSE(
$B$136,0,CN2002,CQ2002,CT2002,CW2002,CZ2002,DC2002,DF2002,DI2002,DL2002,DO2002,DR2002,DU2002,DX2002,EA2002,ED2002,EG2002,EJ2002,EM2002,EP2002,ES2002,EV2002,EY2002,FB2002,FE2002,FH2002,FK2002,FN2002)))))</f>
        <v>0</v>
      </c>
      <c r="D1211" s="68">
        <f>IF(
$F$1211=2,CHOOSE(
$B$136,0,F2,I2,L2,O2,R2,U2,X2,AA2,AD2,AG2,AJ2,AM2,AP2,AS2,AV2,AY2,BB2,BE2,BH2,BK2,BN2,BQ2,BT2,BW2,BZ2,CC2,CF2),IF(
$F$1211=3,CHOOSE(
$B$136,0,CO2,CR2,CU2,CX2,DA2,DD2,DG2,DJ2,DM2,DP2,DS2,DV2,DY2,EB2,EE2,EH2,EK2,EN2,EQ2,ET2,EW2,EZ2,FC2,FF2,FI2,FL2,FO2),IF(
$F$1211=4,CHOOSE(
$B$136,0,FV2,FY2,GB2,GE2,GH2,GK2,GN2,GQ2,GT2,GW2,GZ2,HC2,HF2,HI2,HL2,HO2,HR2,HU2,HX2,IA2,ID2,IG2,IJ2,IM2,IP2,IS2,IV2),IF(
$F$1211=5,CHOOSE(
$B$136,0,F2002,I2002,L2002,O2002,R2002,U2002,X2002,AA2002,AD2002,AG2002,AJ2002,AM2002,AP2002,AS2002,AV2002,AY2002,BB2002,BE2002,BH2002,BK2002,BN2002,BQ2002,BT2002,BW2002,BZ2002,CC2002,CF2002),CHOOSE(
$B$136,0,CO2002,CR2002,CU2002,CX2002,DA2002,DD2002,DG2002,DJ2002,DM2002,DP2002,DS2002,DV2002,DY2002,EB2002,EE2002,EH2002,EK2002,EN2002,EQ2002,ET2002,EW2002,EZ2002,FC2002,FF2002,FI2002,FL2002,FO2002)))))</f>
        <v>0</v>
      </c>
      <c r="E1211" s="143">
        <f t="shared" si="132"/>
        <v>1211</v>
      </c>
      <c r="F1211" s="68">
        <v>1</v>
      </c>
      <c r="G1211" s="68" t="str">
        <f>CHOOSE($F$1211,"←先にカタログのタイプを選択",C2,CL2,FS2,C2002,CL2002)</f>
        <v>←先にカタログのタイプを選択</v>
      </c>
      <c r="AB1211" s="104"/>
      <c r="AC1211" s="104"/>
      <c r="AD1211" s="104"/>
    </row>
    <row r="1212" spans="1:30">
      <c r="A1212" s="106"/>
      <c r="B1212" s="68" t="str">
        <f t="shared" ref="B1212:B1238" si="133">IF(
$F$1211=2,CHOOSE(
$B$136,"選択",D3,G3,J3,M3,P3,S3,V3,Y3,AB3,AE3,AH3,AK3,AN3,AQ3,AT3,AW3,AZ3,BC3,BF3,BI3,BL3,BO3,BR3,BU3,BX3,CA3,CD3),IF(
$F$1211=3,CHOOSE(
$B$136,"選択",CM3,CP3,CS3,CV3,CY3,DB3,DE3,DH3,DK3,DN3,DQ3,DT3,DW3,DZ3,EC3,EF3,EI3,EL3,EO3,ER3,EU3,EX3,FA3,FD3,FG3,FJ3,FM3),IF(
$F$1211=4,CHOOSE(
$B$136,"選択",FT3,FW3,FZ3,GC3,GF3,GI3,GL3,GO3,GR3,GU3,GX3,HA3,HD3,HG3,HJ3,HM3,HP3,HS3,HV3,HY3,IB3,IE3,IH3,IK3,IN3,IQ3,IT3),IF(
$F$1211=5,CHOOSE(
$B$136,"選択",D2003,G2003,J2003,M2003,P2003,S2003,V2003,Y2003,AB2003,AE2003,AH2003,AK2003,AN2003,AQ2003,AT2003,AW2003,AZ2003,BC2003,BF2003,BI2003,BL2003,BO2003,BR2003,BU2003,BX2003,CA2003,CD2003),CHOOSE(
$B$136,"選択",CM2003,CP2003,CS2003,CV2003,CY2003,DB2003,DE2003,DH2003,DK2003,DN2003,DQ2003,DT2003,DW2003,DZ2003,EC2003,EF2003,EI2003,EL2003,EO2003,ER2003,EU2003,EX2003,FA2003,FD2003,FG2003,FJ2003,FM2003)))))</f>
        <v>選択</v>
      </c>
      <c r="C1212" s="68">
        <f t="shared" ref="C1212:D1238" si="134">IF(
$F$1211=2,CHOOSE(
$B$136,0,E3,H3,K3,N3,Q3,T3,W3,Z3,AC3,AF3,AI3,AL3,AO3,AR3,AU3,AX3,BA3,BD3,BG3,BJ3,BM3,BP3,BS3,BV3,BY3,CB3,CE3),IF(
$F$1211=3,CHOOSE(
$B$136,0,CN3,CQ3,CT3,CW3,CZ3,DC3,DF3,DI3,DL3,DO3,DR3,DU3,DX3,EA3,ED3,EG3,EJ3,EM3,EP3,ES3,EV3,EY3,FB3,FE3,FH3,FK3,FN3),IF(
$F$1211=4,CHOOSE(
$B$136,0,FU3,FX3,GA3,GD3,GG3,GJ3,GM3,GP3,GS3,GV3,GY3,HB3,HE3,HH3,HK3,HN3,HQ3,HT3,HW3,HZ3,IC3,IF3,II3,IL3,IO3,IR3,IU3),IF(
$F$1211=5,CHOOSE(
$B$136,0,E2003,H2003,K2003,N2003,Q2003,T2003,W2003,Z2003,AC2003,AF2003,AI2003,AL2003,AO2003,AR2003,AU2003,AX2003,BA2003,BD2003,BG2003,BJ2003,BM2003,BP2003,BS2003,BV2003,BY2003,CB2003,CE2003),CHOOSE(
$B$136,0,CN2003,CQ2003,CT2003,CW2003,CZ2003,DC2003,DF2003,DI2003,DL2003,DO2003,DR2003,DU2003,DX2003,EA2003,ED2003,EG2003,EJ2003,EM2003,EP2003,ES2003,EV2003,EY2003,FB2003,FE2003,FH2003,FK2003,FN2003)))))</f>
        <v>0</v>
      </c>
      <c r="D1212" s="68">
        <f t="shared" si="134"/>
        <v>0</v>
      </c>
      <c r="E1212" s="143">
        <f t="shared" si="132"/>
        <v>1212</v>
      </c>
      <c r="F1212" s="68"/>
      <c r="G1212" s="68" t="str">
        <f t="shared" ref="G1212:G1238" si="135">CHOOSE($F$1211,"←先にカタログのタイプを選択",C3,CL3,FS3,C2003,CL2003)</f>
        <v>←先にカタログのタイプを選択</v>
      </c>
      <c r="AB1212" s="104"/>
      <c r="AC1212" s="104"/>
      <c r="AD1212" s="104"/>
    </row>
    <row r="1213" spans="1:30">
      <c r="A1213" s="106"/>
      <c r="B1213" s="68" t="str">
        <f t="shared" si="133"/>
        <v>選択</v>
      </c>
      <c r="C1213" s="68">
        <f t="shared" si="134"/>
        <v>0</v>
      </c>
      <c r="D1213" s="68">
        <f t="shared" si="134"/>
        <v>0</v>
      </c>
      <c r="E1213" s="143">
        <f t="shared" si="132"/>
        <v>1213</v>
      </c>
      <c r="F1213" s="68"/>
      <c r="G1213" s="68" t="str">
        <f t="shared" si="135"/>
        <v>←先にカタログのタイプを選択</v>
      </c>
      <c r="AB1213" s="104"/>
      <c r="AC1213" s="104"/>
      <c r="AD1213" s="104"/>
    </row>
    <row r="1214" spans="1:30">
      <c r="A1214" s="106"/>
      <c r="B1214" s="68" t="str">
        <f t="shared" si="133"/>
        <v>選択</v>
      </c>
      <c r="C1214" s="68">
        <f t="shared" si="134"/>
        <v>0</v>
      </c>
      <c r="D1214" s="68">
        <f t="shared" si="134"/>
        <v>0</v>
      </c>
      <c r="E1214" s="143">
        <f t="shared" si="132"/>
        <v>1214</v>
      </c>
      <c r="F1214" s="68"/>
      <c r="G1214" s="68" t="str">
        <f t="shared" si="135"/>
        <v>←先にカタログのタイプを選択</v>
      </c>
      <c r="AB1214" s="104"/>
      <c r="AC1214" s="104"/>
      <c r="AD1214" s="104"/>
    </row>
    <row r="1215" spans="1:30">
      <c r="A1215" s="106"/>
      <c r="B1215" s="68" t="str">
        <f t="shared" si="133"/>
        <v>選択</v>
      </c>
      <c r="C1215" s="68">
        <f t="shared" si="134"/>
        <v>0</v>
      </c>
      <c r="D1215" s="68">
        <f t="shared" si="134"/>
        <v>0</v>
      </c>
      <c r="E1215" s="143">
        <f t="shared" si="132"/>
        <v>1215</v>
      </c>
      <c r="F1215" s="68"/>
      <c r="G1215" s="68" t="str">
        <f t="shared" si="135"/>
        <v>←先にカタログのタイプを選択</v>
      </c>
      <c r="AB1215" s="104"/>
      <c r="AC1215" s="104"/>
      <c r="AD1215" s="104"/>
    </row>
    <row r="1216" spans="1:30">
      <c r="A1216" s="106"/>
      <c r="B1216" s="68" t="str">
        <f t="shared" si="133"/>
        <v>選択</v>
      </c>
      <c r="C1216" s="68">
        <f t="shared" si="134"/>
        <v>0</v>
      </c>
      <c r="D1216" s="68">
        <f t="shared" si="134"/>
        <v>0</v>
      </c>
      <c r="E1216" s="143">
        <f t="shared" si="132"/>
        <v>1216</v>
      </c>
      <c r="F1216" s="68"/>
      <c r="G1216" s="68" t="str">
        <f t="shared" si="135"/>
        <v>←先にカタログのタイプを選択</v>
      </c>
      <c r="AB1216" s="104"/>
      <c r="AC1216" s="104"/>
      <c r="AD1216" s="104"/>
    </row>
    <row r="1217" spans="1:30">
      <c r="A1217" s="106"/>
      <c r="B1217" s="68" t="str">
        <f t="shared" si="133"/>
        <v>選択</v>
      </c>
      <c r="C1217" s="68">
        <f t="shared" si="134"/>
        <v>0</v>
      </c>
      <c r="D1217" s="68">
        <f t="shared" si="134"/>
        <v>0</v>
      </c>
      <c r="E1217" s="143">
        <f t="shared" si="132"/>
        <v>1217</v>
      </c>
      <c r="F1217" s="68"/>
      <c r="G1217" s="68" t="str">
        <f t="shared" si="135"/>
        <v>←先にカタログのタイプを選択</v>
      </c>
      <c r="AB1217" s="104"/>
      <c r="AC1217" s="104"/>
      <c r="AD1217" s="104"/>
    </row>
    <row r="1218" spans="1:30">
      <c r="A1218" s="106"/>
      <c r="B1218" s="68" t="str">
        <f t="shared" si="133"/>
        <v>選択</v>
      </c>
      <c r="C1218" s="68">
        <f t="shared" si="134"/>
        <v>0</v>
      </c>
      <c r="D1218" s="68">
        <f t="shared" si="134"/>
        <v>0</v>
      </c>
      <c r="E1218" s="143">
        <f t="shared" si="132"/>
        <v>1218</v>
      </c>
      <c r="F1218" s="68"/>
      <c r="G1218" s="68" t="str">
        <f t="shared" si="135"/>
        <v>←先にカタログのタイプを選択</v>
      </c>
      <c r="AB1218" s="104"/>
      <c r="AC1218" s="104"/>
      <c r="AD1218" s="104"/>
    </row>
    <row r="1219" spans="1:30">
      <c r="A1219" s="106"/>
      <c r="B1219" s="68" t="str">
        <f t="shared" si="133"/>
        <v>選択</v>
      </c>
      <c r="C1219" s="68">
        <f t="shared" si="134"/>
        <v>0</v>
      </c>
      <c r="D1219" s="68">
        <f t="shared" si="134"/>
        <v>0</v>
      </c>
      <c r="E1219" s="143">
        <f t="shared" si="132"/>
        <v>1219</v>
      </c>
      <c r="F1219" s="68"/>
      <c r="G1219" s="68" t="str">
        <f t="shared" si="135"/>
        <v>←先にカタログのタイプを選択</v>
      </c>
      <c r="AB1219" s="104"/>
      <c r="AC1219" s="104"/>
      <c r="AD1219" s="104"/>
    </row>
    <row r="1220" spans="1:30">
      <c r="A1220" s="106"/>
      <c r="B1220" s="68" t="str">
        <f t="shared" si="133"/>
        <v>選択</v>
      </c>
      <c r="C1220" s="68">
        <f t="shared" si="134"/>
        <v>0</v>
      </c>
      <c r="D1220" s="68">
        <f t="shared" si="134"/>
        <v>0</v>
      </c>
      <c r="E1220" s="143">
        <f t="shared" si="132"/>
        <v>1220</v>
      </c>
      <c r="F1220" s="68"/>
      <c r="G1220" s="68" t="str">
        <f t="shared" si="135"/>
        <v>←先にカタログのタイプを選択</v>
      </c>
      <c r="AB1220" s="104"/>
      <c r="AC1220" s="104"/>
      <c r="AD1220" s="104"/>
    </row>
    <row r="1221" spans="1:30">
      <c r="A1221" s="106"/>
      <c r="B1221" s="68" t="str">
        <f t="shared" si="133"/>
        <v>選択</v>
      </c>
      <c r="C1221" s="68">
        <f t="shared" si="134"/>
        <v>0</v>
      </c>
      <c r="D1221" s="68">
        <f t="shared" si="134"/>
        <v>0</v>
      </c>
      <c r="E1221" s="143">
        <f t="shared" si="132"/>
        <v>1221</v>
      </c>
      <c r="F1221" s="68"/>
      <c r="G1221" s="68" t="str">
        <f t="shared" si="135"/>
        <v>←先にカタログのタイプを選択</v>
      </c>
      <c r="AB1221" s="104"/>
      <c r="AC1221" s="104"/>
      <c r="AD1221" s="104"/>
    </row>
    <row r="1222" spans="1:30">
      <c r="A1222" s="106"/>
      <c r="B1222" s="68" t="str">
        <f t="shared" si="133"/>
        <v>選択</v>
      </c>
      <c r="C1222" s="68">
        <f t="shared" si="134"/>
        <v>0</v>
      </c>
      <c r="D1222" s="68">
        <f t="shared" si="134"/>
        <v>0</v>
      </c>
      <c r="E1222" s="143">
        <f t="shared" si="132"/>
        <v>1222</v>
      </c>
      <c r="F1222" s="68"/>
      <c r="G1222" s="68" t="str">
        <f t="shared" si="135"/>
        <v>←先にカタログのタイプを選択</v>
      </c>
      <c r="AB1222" s="104"/>
      <c r="AC1222" s="104"/>
      <c r="AD1222" s="104"/>
    </row>
    <row r="1223" spans="1:30">
      <c r="A1223" s="106"/>
      <c r="B1223" s="68" t="str">
        <f t="shared" si="133"/>
        <v>選択</v>
      </c>
      <c r="C1223" s="68">
        <f t="shared" si="134"/>
        <v>0</v>
      </c>
      <c r="D1223" s="68">
        <f t="shared" si="134"/>
        <v>0</v>
      </c>
      <c r="E1223" s="143">
        <f t="shared" si="132"/>
        <v>1223</v>
      </c>
      <c r="F1223" s="68"/>
      <c r="G1223" s="68" t="str">
        <f t="shared" si="135"/>
        <v>←先にカタログのタイプを選択</v>
      </c>
      <c r="AB1223" s="104"/>
      <c r="AC1223" s="104"/>
      <c r="AD1223" s="104"/>
    </row>
    <row r="1224" spans="1:30">
      <c r="A1224" s="106"/>
      <c r="B1224" s="68" t="str">
        <f t="shared" si="133"/>
        <v>選択</v>
      </c>
      <c r="C1224" s="68">
        <f t="shared" si="134"/>
        <v>0</v>
      </c>
      <c r="D1224" s="68">
        <f t="shared" si="134"/>
        <v>0</v>
      </c>
      <c r="E1224" s="143">
        <f t="shared" si="132"/>
        <v>1224</v>
      </c>
      <c r="F1224" s="68"/>
      <c r="G1224" s="68" t="str">
        <f t="shared" si="135"/>
        <v>←先にカタログのタイプを選択</v>
      </c>
      <c r="AB1224" s="104"/>
      <c r="AC1224" s="104"/>
      <c r="AD1224" s="104"/>
    </row>
    <row r="1225" spans="1:30">
      <c r="A1225" s="106"/>
      <c r="B1225" s="68" t="str">
        <f t="shared" si="133"/>
        <v>選択</v>
      </c>
      <c r="C1225" s="68">
        <f t="shared" si="134"/>
        <v>0</v>
      </c>
      <c r="D1225" s="68">
        <f t="shared" si="134"/>
        <v>0</v>
      </c>
      <c r="E1225" s="143">
        <f t="shared" si="132"/>
        <v>1225</v>
      </c>
      <c r="F1225" s="68"/>
      <c r="G1225" s="68" t="str">
        <f t="shared" si="135"/>
        <v>←先にカタログのタイプを選択</v>
      </c>
      <c r="AB1225" s="104"/>
      <c r="AC1225" s="104"/>
      <c r="AD1225" s="104"/>
    </row>
    <row r="1226" spans="1:30">
      <c r="A1226" s="106"/>
      <c r="B1226" s="68" t="str">
        <f t="shared" si="133"/>
        <v>選択</v>
      </c>
      <c r="C1226" s="68">
        <f t="shared" si="134"/>
        <v>0</v>
      </c>
      <c r="D1226" s="68">
        <f t="shared" si="134"/>
        <v>0</v>
      </c>
      <c r="E1226" s="143">
        <f t="shared" si="132"/>
        <v>1226</v>
      </c>
      <c r="F1226" s="68"/>
      <c r="G1226" s="68" t="str">
        <f t="shared" si="135"/>
        <v>←先にカタログのタイプを選択</v>
      </c>
      <c r="AB1226" s="104"/>
      <c r="AC1226" s="104"/>
      <c r="AD1226" s="104"/>
    </row>
    <row r="1227" spans="1:30">
      <c r="A1227" s="106"/>
      <c r="B1227" s="68" t="str">
        <f t="shared" si="133"/>
        <v>選択</v>
      </c>
      <c r="C1227" s="68">
        <f t="shared" si="134"/>
        <v>0</v>
      </c>
      <c r="D1227" s="68">
        <f t="shared" si="134"/>
        <v>0</v>
      </c>
      <c r="E1227" s="143">
        <f t="shared" si="132"/>
        <v>1227</v>
      </c>
      <c r="F1227" s="68"/>
      <c r="G1227" s="68" t="str">
        <f t="shared" si="135"/>
        <v>←先にカタログのタイプを選択</v>
      </c>
      <c r="AB1227" s="104"/>
      <c r="AC1227" s="104"/>
      <c r="AD1227" s="104"/>
    </row>
    <row r="1228" spans="1:30">
      <c r="A1228" s="106"/>
      <c r="B1228" s="68" t="str">
        <f t="shared" si="133"/>
        <v>選択</v>
      </c>
      <c r="C1228" s="68">
        <f t="shared" si="134"/>
        <v>0</v>
      </c>
      <c r="D1228" s="68">
        <f t="shared" si="134"/>
        <v>0</v>
      </c>
      <c r="E1228" s="143">
        <f t="shared" si="132"/>
        <v>1228</v>
      </c>
      <c r="F1228" s="68"/>
      <c r="G1228" s="68" t="str">
        <f t="shared" si="135"/>
        <v>←先にカタログのタイプを選択</v>
      </c>
      <c r="AB1228" s="104"/>
      <c r="AC1228" s="104"/>
      <c r="AD1228" s="104"/>
    </row>
    <row r="1229" spans="1:30">
      <c r="A1229" s="106"/>
      <c r="B1229" s="68" t="str">
        <f t="shared" si="133"/>
        <v>選択</v>
      </c>
      <c r="C1229" s="68">
        <f t="shared" si="134"/>
        <v>0</v>
      </c>
      <c r="D1229" s="68">
        <f t="shared" si="134"/>
        <v>0</v>
      </c>
      <c r="E1229" s="143">
        <f t="shared" si="132"/>
        <v>1229</v>
      </c>
      <c r="F1229" s="68"/>
      <c r="G1229" s="68" t="str">
        <f t="shared" si="135"/>
        <v>←先にカタログのタイプを選択</v>
      </c>
      <c r="AB1229" s="104"/>
      <c r="AC1229" s="104"/>
      <c r="AD1229" s="104"/>
    </row>
    <row r="1230" spans="1:30">
      <c r="A1230" s="106"/>
      <c r="B1230" s="68" t="str">
        <f t="shared" si="133"/>
        <v>選択</v>
      </c>
      <c r="C1230" s="68">
        <f t="shared" si="134"/>
        <v>0</v>
      </c>
      <c r="D1230" s="68">
        <f t="shared" si="134"/>
        <v>0</v>
      </c>
      <c r="E1230" s="143">
        <f t="shared" si="132"/>
        <v>1230</v>
      </c>
      <c r="F1230" s="68"/>
      <c r="G1230" s="68" t="str">
        <f t="shared" si="135"/>
        <v>←先にカタログのタイプを選択</v>
      </c>
      <c r="AB1230" s="104"/>
      <c r="AC1230" s="104"/>
      <c r="AD1230" s="104"/>
    </row>
    <row r="1231" spans="1:30">
      <c r="A1231" s="106"/>
      <c r="B1231" s="68" t="str">
        <f t="shared" si="133"/>
        <v>選択</v>
      </c>
      <c r="C1231" s="68">
        <f t="shared" si="134"/>
        <v>0</v>
      </c>
      <c r="D1231" s="68">
        <f t="shared" si="134"/>
        <v>0</v>
      </c>
      <c r="E1231" s="143">
        <f t="shared" si="132"/>
        <v>1231</v>
      </c>
      <c r="F1231" s="68"/>
      <c r="G1231" s="68" t="str">
        <f t="shared" si="135"/>
        <v>←先にカタログのタイプを選択</v>
      </c>
      <c r="AB1231" s="104"/>
      <c r="AC1231" s="104"/>
      <c r="AD1231" s="104"/>
    </row>
    <row r="1232" spans="1:30">
      <c r="A1232" s="106"/>
      <c r="B1232" s="68" t="str">
        <f t="shared" si="133"/>
        <v>選択</v>
      </c>
      <c r="C1232" s="68">
        <f t="shared" si="134"/>
        <v>0</v>
      </c>
      <c r="D1232" s="68">
        <f t="shared" si="134"/>
        <v>0</v>
      </c>
      <c r="E1232" s="143">
        <f t="shared" si="132"/>
        <v>1232</v>
      </c>
      <c r="F1232" s="68"/>
      <c r="G1232" s="68" t="str">
        <f t="shared" si="135"/>
        <v>←先にカタログのタイプを選択</v>
      </c>
      <c r="AB1232" s="104"/>
      <c r="AC1232" s="104"/>
      <c r="AD1232" s="104"/>
    </row>
    <row r="1233" spans="1:30">
      <c r="A1233" s="106"/>
      <c r="B1233" s="68" t="str">
        <f t="shared" si="133"/>
        <v>選択</v>
      </c>
      <c r="C1233" s="68">
        <f t="shared" si="134"/>
        <v>0</v>
      </c>
      <c r="D1233" s="68">
        <f t="shared" si="134"/>
        <v>0</v>
      </c>
      <c r="E1233" s="143">
        <f t="shared" si="132"/>
        <v>1233</v>
      </c>
      <c r="F1233" s="68"/>
      <c r="G1233" s="68" t="str">
        <f t="shared" si="135"/>
        <v>←先にカタログのタイプを選択</v>
      </c>
      <c r="AB1233" s="104"/>
      <c r="AC1233" s="104"/>
      <c r="AD1233" s="104"/>
    </row>
    <row r="1234" spans="1:30">
      <c r="A1234" s="106"/>
      <c r="B1234" s="68" t="str">
        <f t="shared" si="133"/>
        <v>選択</v>
      </c>
      <c r="C1234" s="68">
        <f t="shared" si="134"/>
        <v>0</v>
      </c>
      <c r="D1234" s="68">
        <f t="shared" si="134"/>
        <v>0</v>
      </c>
      <c r="E1234" s="143">
        <f t="shared" si="132"/>
        <v>1234</v>
      </c>
      <c r="F1234" s="68"/>
      <c r="G1234" s="68" t="str">
        <f t="shared" si="135"/>
        <v>←先にカタログのタイプを選択</v>
      </c>
      <c r="AB1234" s="104"/>
      <c r="AC1234" s="104"/>
      <c r="AD1234" s="104"/>
    </row>
    <row r="1235" spans="1:30">
      <c r="A1235" s="106"/>
      <c r="B1235" s="68" t="str">
        <f t="shared" si="133"/>
        <v>選択</v>
      </c>
      <c r="C1235" s="68">
        <f t="shared" si="134"/>
        <v>0</v>
      </c>
      <c r="D1235" s="68">
        <f t="shared" si="134"/>
        <v>0</v>
      </c>
      <c r="E1235" s="143">
        <f t="shared" si="132"/>
        <v>1235</v>
      </c>
      <c r="F1235" s="68"/>
      <c r="G1235" s="68" t="str">
        <f t="shared" si="135"/>
        <v>←先にカタログのタイプを選択</v>
      </c>
      <c r="AB1235" s="104"/>
      <c r="AC1235" s="104"/>
      <c r="AD1235" s="104"/>
    </row>
    <row r="1236" spans="1:30">
      <c r="A1236" s="106"/>
      <c r="B1236" s="68" t="str">
        <f t="shared" si="133"/>
        <v>選択</v>
      </c>
      <c r="C1236" s="68">
        <f t="shared" si="134"/>
        <v>0</v>
      </c>
      <c r="D1236" s="68">
        <f t="shared" si="134"/>
        <v>0</v>
      </c>
      <c r="E1236" s="143">
        <f t="shared" si="132"/>
        <v>1236</v>
      </c>
      <c r="F1236" s="68"/>
      <c r="G1236" s="68" t="str">
        <f t="shared" si="135"/>
        <v>←先にカタログのタイプを選択</v>
      </c>
      <c r="AB1236" s="104"/>
      <c r="AC1236" s="104"/>
      <c r="AD1236" s="104"/>
    </row>
    <row r="1237" spans="1:30">
      <c r="A1237" s="106"/>
      <c r="B1237" s="68" t="str">
        <f t="shared" si="133"/>
        <v>選択</v>
      </c>
      <c r="C1237" s="68">
        <f t="shared" si="134"/>
        <v>0</v>
      </c>
      <c r="D1237" s="68">
        <f t="shared" si="134"/>
        <v>0</v>
      </c>
      <c r="E1237" s="143">
        <f t="shared" si="132"/>
        <v>1237</v>
      </c>
      <c r="F1237" s="68"/>
      <c r="G1237" s="68" t="str">
        <f t="shared" si="135"/>
        <v>←先にカタログのタイプを選択</v>
      </c>
      <c r="AB1237" s="104"/>
      <c r="AC1237" s="104"/>
      <c r="AD1237" s="104"/>
    </row>
    <row r="1238" spans="1:30">
      <c r="A1238" s="106"/>
      <c r="B1238" s="68" t="str">
        <f t="shared" si="133"/>
        <v>選択</v>
      </c>
      <c r="C1238" s="68">
        <f t="shared" si="134"/>
        <v>0</v>
      </c>
      <c r="D1238" s="68">
        <f t="shared" si="134"/>
        <v>0</v>
      </c>
      <c r="E1238" s="143">
        <f t="shared" si="132"/>
        <v>1238</v>
      </c>
      <c r="F1238" s="68"/>
      <c r="G1238" s="68" t="str">
        <f t="shared" si="135"/>
        <v>←先にカタログのタイプを選択</v>
      </c>
      <c r="AB1238" s="104"/>
      <c r="AC1238" s="104"/>
      <c r="AD1238" s="104"/>
    </row>
    <row r="1239" spans="1:30">
      <c r="A1239" s="144"/>
      <c r="B1239" s="10"/>
      <c r="C1239" s="10"/>
      <c r="D1239" s="10"/>
      <c r="E1239" s="145">
        <f t="shared" si="132"/>
        <v>1239</v>
      </c>
      <c r="F1239" s="10"/>
      <c r="G1239" s="10"/>
      <c r="AB1239" s="104"/>
      <c r="AC1239" s="104"/>
      <c r="AD1239" s="104"/>
    </row>
    <row r="1240" spans="1:30">
      <c r="A1240" s="144"/>
      <c r="B1240" s="10"/>
      <c r="C1240" s="10"/>
      <c r="D1240" s="10"/>
      <c r="E1240" s="145">
        <f t="shared" si="132"/>
        <v>1240</v>
      </c>
      <c r="F1240" s="10"/>
      <c r="G1240" s="10"/>
      <c r="AB1240" s="104"/>
      <c r="AC1240" s="104"/>
      <c r="AD1240" s="104"/>
    </row>
    <row r="1241" spans="1:30">
      <c r="A1241" s="106">
        <v>37</v>
      </c>
      <c r="B1241" s="68" t="str">
        <f>IF(
$F$1241=2,CHOOSE(
$B$137,"選択",D2,G2,J2,M2,P2,S2,V2,Y2,AB2,AE2,AH2,AK2,AN2,AQ2,AT2,AW2,AZ2,BC2,BF2,BI2,BL2,BO2,BR2,BU2,BX2,CA2,CD2),IF(
$F$1241=3,CHOOSE(
$B$137,"選択",CM2,CP2,CS2,CV2,CY2,DB2,DE2,DH2,DK2,DN2,DQ2,DT2,DW2,DZ2,EC2,EF2,EI2,EL2,EO2,ER2,EU2,EX2,FA2,FD2,FG2,FJ2,FM2),IF(
$F$1241=4,CHOOSE(
$B$137,"選択",FT2,FW2,FZ2,GC2,GF2,GI2,GL2,GO2,GR2,GU2,GX2,HA2,HD2,HG2,HJ2,HM2,HP2,HS2,HV2,HY2,IB2,IE2,IH2,IK2,IN2,IQ2,IT2),IF(
$F$1241=5,CHOOSE(
$B$137,"選択",D2002,G2002,J2002,M2002,P2002,S2002,V2002,Y2002,AB2002,AE2002,AH2002,AK2002,AN2002,AQ2002,AT2002,AW2002,AZ2002,BC2002,BF2002,BI2002,BL2002,BO2002,BR2002,BU2002,BX2002,CA2002,CD2002),CHOOSE(
$B$137,"選択",CM2002,CP2002,CS2002,CV2002,CY2002,DB2002,DE2002,DH2002,DK2002,DN2002,DQ2002,DT2002,DW2002,DZ2002,EC2002,EF2002,EI2002,EL2002,EO2002,ER2002,EU2002,EX2002,FA2002,FD2002,FG2002,FJ2002,FM2002)))))</f>
        <v>選択</v>
      </c>
      <c r="C1241" s="68">
        <f>IF(
$F$1241=2,CHOOSE(
$B$137,0,E2,H2,K2,N2,Q2,T2,W2,Z2,AC2,AF2,AI2,AL2,AO2,AR2,AU2,AX2,BA2,BD2,BG2,BJ2,BM2,BP2,BS2,BV2,BY2,CB2,CE2),IF(
$F$1241=3,CHOOSE(
$B$137,0,CN2,CQ2,CT2,CW2,CZ2,DC2,DF2,DI2,DL2,DO2,DR2,DU2,DX2,EA2,ED2,EG2,EJ2,EM2,EP2,ES2,EV2,EY2,FB2,FE2,FH2,FK2,FN2),IF(
$F$1241=4,CHOOSE(
$B$137,0,FU2,FX2,GA2,GD2,GG2,GJ2,GM2,GP2,GS2,GV2,GY2,HB2,HE2,HH2,HK2,HN2,HQ2,HT2,HW2,HZ2,IC2,IF2,II2,IL2,IO2,IR2,IU2),IF(
$F$1241=5,CHOOSE(
$B$137,0,E2002,H2002,K2002,N2002,Q2002,T2002,W2002,Z2002,AC2002,AF2002,AI2002,AL2002,AO2002,AR2002,AU2002,AX2002,BA2002,BD2002,BG2002,BJ2002,BM2002,BP2002,BS2002,BV2002,BY2002,CB2002,CE2002),CHOOSE(
$B$137,0,CN2002,CQ2002,CT2002,CW2002,CZ2002,DC2002,DF2002,DI2002,DL2002,DO2002,DR2002,DU2002,DX2002,EA2002,ED2002,EG2002,EJ2002,EM2002,EP2002,ES2002,EV2002,EY2002,FB2002,FE2002,FH2002,FK2002,FN2002)))))</f>
        <v>0</v>
      </c>
      <c r="D1241" s="68">
        <f>IF(
$F$1241=2,CHOOSE(
$B$137,0,F2,I2,L2,O2,R2,U2,X2,AA2,AD2,AG2,AJ2,AM2,AP2,AS2,AV2,AY2,BB2,BE2,BH2,BK2,BN2,BQ2,BT2,BW2,BZ2,CC2,CF2),IF(
$F$1241=3,CHOOSE(
$B$137,0,CO2,CR2,CU2,CX2,DA2,DD2,DG2,DJ2,DM2,DP2,DS2,DV2,DY2,EB2,EE2,EH2,EK2,EN2,EQ2,ET2,EW2,EZ2,FC2,FF2,FI2,FL2,FO2),IF(
$F$1241=4,CHOOSE(
$B$137,0,FV2,FY2,GB2,GE2,GH2,GK2,GN2,GQ2,GT2,GW2,GZ2,HC2,HF2,HI2,HL2,HO2,HR2,HU2,HX2,IA2,ID2,IG2,IJ2,IM2,IP2,IS2,IV2),IF(
$F$1241=5,CHOOSE(
$B$137,0,F2002,I2002,L2002,O2002,R2002,U2002,X2002,AA2002,AD2002,AG2002,AJ2002,AM2002,AP2002,AS2002,AV2002,AY2002,BB2002,BE2002,BH2002,BK2002,BN2002,BQ2002,BT2002,BW2002,BZ2002,CC2002,CF2002),CHOOSE(
$B$137,0,CO2002,CR2002,CU2002,CX2002,DA2002,DD2002,DG2002,DJ2002,DM2002,DP2002,DS2002,DV2002,DY2002,EB2002,EE2002,EH2002,EK2002,EN2002,EQ2002,ET2002,EW2002,EZ2002,FC2002,FF2002,FI2002,FL2002,FO2002)))))</f>
        <v>0</v>
      </c>
      <c r="E1241" s="143">
        <f t="shared" si="132"/>
        <v>1241</v>
      </c>
      <c r="F1241" s="68">
        <v>1</v>
      </c>
      <c r="G1241" s="68" t="str">
        <f>CHOOSE($F$1241,"←先にカタログのタイプを選択",C2,CL2,FS2,C2002,CL2002)</f>
        <v>←先にカタログのタイプを選択</v>
      </c>
      <c r="AB1241" s="104"/>
      <c r="AC1241" s="104"/>
      <c r="AD1241" s="104"/>
    </row>
    <row r="1242" spans="1:30">
      <c r="A1242" s="106"/>
      <c r="B1242" s="68" t="str">
        <f t="shared" ref="B1242:B1268" si="136">IF(
$F$1241=2,CHOOSE(
$B$137,"選択",D3,G3,J3,M3,P3,S3,V3,Y3,AB3,AE3,AH3,AK3,AN3,AQ3,AT3,AW3,AZ3,BC3,BF3,BI3,BL3,BO3,BR3,BU3,BX3,CA3,CD3),IF(
$F$1241=3,CHOOSE(
$B$137,"選択",CM3,CP3,CS3,CV3,CY3,DB3,DE3,DH3,DK3,DN3,DQ3,DT3,DW3,DZ3,EC3,EF3,EI3,EL3,EO3,ER3,EU3,EX3,FA3,FD3,FG3,FJ3,FM3),IF(
$F$1241=4,CHOOSE(
$B$137,"選択",FT3,FW3,FZ3,GC3,GF3,GI3,GL3,GO3,GR3,GU3,GX3,HA3,HD3,HG3,HJ3,HM3,HP3,HS3,HV3,HY3,IB3,IE3,IH3,IK3,IN3,IQ3,IT3),IF(
$F$1241=5,CHOOSE(
$B$137,"選択",D2003,G2003,J2003,M2003,P2003,S2003,V2003,Y2003,AB2003,AE2003,AH2003,AK2003,AN2003,AQ2003,AT2003,AW2003,AZ2003,BC2003,BF2003,BI2003,BL2003,BO2003,BR2003,BU2003,BX2003,CA2003,CD2003),CHOOSE(
$B$137,"選択",CM2003,CP2003,CS2003,CV2003,CY2003,DB2003,DE2003,DH2003,DK2003,DN2003,DQ2003,DT2003,DW2003,DZ2003,EC2003,EF2003,EI2003,EL2003,EO2003,ER2003,EU2003,EX2003,FA2003,FD2003,FG2003,FJ2003,FM2003)))))</f>
        <v>選択</v>
      </c>
      <c r="C1242" s="68">
        <f t="shared" ref="C1242:D1268" si="137">IF(
$F$1241=2,CHOOSE(
$B$137,0,E3,H3,K3,N3,Q3,T3,W3,Z3,AC3,AF3,AI3,AL3,AO3,AR3,AU3,AX3,BA3,BD3,BG3,BJ3,BM3,BP3,BS3,BV3,BY3,CB3,CE3),IF(
$F$1241=3,CHOOSE(
$B$137,0,CN3,CQ3,CT3,CW3,CZ3,DC3,DF3,DI3,DL3,DO3,DR3,DU3,DX3,EA3,ED3,EG3,EJ3,EM3,EP3,ES3,EV3,EY3,FB3,FE3,FH3,FK3,FN3),IF(
$F$1241=4,CHOOSE(
$B$137,0,FU3,FX3,GA3,GD3,GG3,GJ3,GM3,GP3,GS3,GV3,GY3,HB3,HE3,HH3,HK3,HN3,HQ3,HT3,HW3,HZ3,IC3,IF3,II3,IL3,IO3,IR3,IU3),IF(
$F$1241=5,CHOOSE(
$B$137,0,E2003,H2003,K2003,N2003,Q2003,T2003,W2003,Z2003,AC2003,AF2003,AI2003,AL2003,AO2003,AR2003,AU2003,AX2003,BA2003,BD2003,BG2003,BJ2003,BM2003,BP2003,BS2003,BV2003,BY2003,CB2003,CE2003),CHOOSE(
$B$137,0,CN2003,CQ2003,CT2003,CW2003,CZ2003,DC2003,DF2003,DI2003,DL2003,DO2003,DR2003,DU2003,DX2003,EA2003,ED2003,EG2003,EJ2003,EM2003,EP2003,ES2003,EV2003,EY2003,FB2003,FE2003,FH2003,FK2003,FN2003)))))</f>
        <v>0</v>
      </c>
      <c r="D1242" s="68">
        <f t="shared" si="137"/>
        <v>0</v>
      </c>
      <c r="E1242" s="143">
        <f t="shared" si="132"/>
        <v>1242</v>
      </c>
      <c r="F1242" s="68"/>
      <c r="G1242" s="68" t="str">
        <f t="shared" ref="G1242:G1268" si="138">CHOOSE($F$1241,"←先にカタログのタイプを選択",C3,CL3,FS3,C2003,CL2003)</f>
        <v>←先にカタログのタイプを選択</v>
      </c>
      <c r="AB1242" s="104"/>
      <c r="AC1242" s="104"/>
      <c r="AD1242" s="104"/>
    </row>
    <row r="1243" spans="1:30">
      <c r="A1243" s="106"/>
      <c r="B1243" s="68" t="str">
        <f t="shared" si="136"/>
        <v>選択</v>
      </c>
      <c r="C1243" s="68">
        <f t="shared" si="137"/>
        <v>0</v>
      </c>
      <c r="D1243" s="68">
        <f t="shared" si="137"/>
        <v>0</v>
      </c>
      <c r="E1243" s="143">
        <f t="shared" si="132"/>
        <v>1243</v>
      </c>
      <c r="F1243" s="68"/>
      <c r="G1243" s="68" t="str">
        <f t="shared" si="138"/>
        <v>←先にカタログのタイプを選択</v>
      </c>
      <c r="AB1243" s="104"/>
      <c r="AC1243" s="104"/>
      <c r="AD1243" s="104"/>
    </row>
    <row r="1244" spans="1:30">
      <c r="A1244" s="106"/>
      <c r="B1244" s="68" t="str">
        <f t="shared" si="136"/>
        <v>選択</v>
      </c>
      <c r="C1244" s="68">
        <f t="shared" si="137"/>
        <v>0</v>
      </c>
      <c r="D1244" s="68">
        <f t="shared" si="137"/>
        <v>0</v>
      </c>
      <c r="E1244" s="143">
        <f t="shared" si="132"/>
        <v>1244</v>
      </c>
      <c r="F1244" s="68"/>
      <c r="G1244" s="68" t="str">
        <f t="shared" si="138"/>
        <v>←先にカタログのタイプを選択</v>
      </c>
      <c r="AB1244" s="104"/>
      <c r="AC1244" s="104"/>
      <c r="AD1244" s="104"/>
    </row>
    <row r="1245" spans="1:30">
      <c r="A1245" s="106"/>
      <c r="B1245" s="68" t="str">
        <f t="shared" si="136"/>
        <v>選択</v>
      </c>
      <c r="C1245" s="68">
        <f t="shared" si="137"/>
        <v>0</v>
      </c>
      <c r="D1245" s="68">
        <f t="shared" si="137"/>
        <v>0</v>
      </c>
      <c r="E1245" s="143">
        <f t="shared" si="132"/>
        <v>1245</v>
      </c>
      <c r="F1245" s="68"/>
      <c r="G1245" s="68" t="str">
        <f t="shared" si="138"/>
        <v>←先にカタログのタイプを選択</v>
      </c>
      <c r="AB1245" s="104"/>
      <c r="AC1245" s="104"/>
      <c r="AD1245" s="104"/>
    </row>
    <row r="1246" spans="1:30">
      <c r="A1246" s="106"/>
      <c r="B1246" s="68" t="str">
        <f t="shared" si="136"/>
        <v>選択</v>
      </c>
      <c r="C1246" s="68">
        <f t="shared" si="137"/>
        <v>0</v>
      </c>
      <c r="D1246" s="68">
        <f t="shared" si="137"/>
        <v>0</v>
      </c>
      <c r="E1246" s="143">
        <f t="shared" si="132"/>
        <v>1246</v>
      </c>
      <c r="F1246" s="68"/>
      <c r="G1246" s="68" t="str">
        <f t="shared" si="138"/>
        <v>←先にカタログのタイプを選択</v>
      </c>
      <c r="AB1246" s="104"/>
      <c r="AC1246" s="104"/>
      <c r="AD1246" s="104"/>
    </row>
    <row r="1247" spans="1:30">
      <c r="A1247" s="106"/>
      <c r="B1247" s="68" t="str">
        <f t="shared" si="136"/>
        <v>選択</v>
      </c>
      <c r="C1247" s="68">
        <f t="shared" si="137"/>
        <v>0</v>
      </c>
      <c r="D1247" s="68">
        <f t="shared" si="137"/>
        <v>0</v>
      </c>
      <c r="E1247" s="143">
        <f t="shared" si="132"/>
        <v>1247</v>
      </c>
      <c r="F1247" s="68"/>
      <c r="G1247" s="68" t="str">
        <f t="shared" si="138"/>
        <v>←先にカタログのタイプを選択</v>
      </c>
      <c r="AB1247" s="104"/>
      <c r="AC1247" s="104"/>
      <c r="AD1247" s="104"/>
    </row>
    <row r="1248" spans="1:30">
      <c r="A1248" s="106"/>
      <c r="B1248" s="68" t="str">
        <f t="shared" si="136"/>
        <v>選択</v>
      </c>
      <c r="C1248" s="68">
        <f t="shared" si="137"/>
        <v>0</v>
      </c>
      <c r="D1248" s="68">
        <f t="shared" si="137"/>
        <v>0</v>
      </c>
      <c r="E1248" s="143">
        <f t="shared" si="132"/>
        <v>1248</v>
      </c>
      <c r="F1248" s="68"/>
      <c r="G1248" s="68" t="str">
        <f t="shared" si="138"/>
        <v>←先にカタログのタイプを選択</v>
      </c>
      <c r="AB1248" s="104"/>
      <c r="AC1248" s="104"/>
      <c r="AD1248" s="104"/>
    </row>
    <row r="1249" spans="1:30">
      <c r="A1249" s="106"/>
      <c r="B1249" s="68" t="str">
        <f t="shared" si="136"/>
        <v>選択</v>
      </c>
      <c r="C1249" s="68">
        <f t="shared" si="137"/>
        <v>0</v>
      </c>
      <c r="D1249" s="68">
        <f t="shared" si="137"/>
        <v>0</v>
      </c>
      <c r="E1249" s="143">
        <f t="shared" si="132"/>
        <v>1249</v>
      </c>
      <c r="F1249" s="68"/>
      <c r="G1249" s="68" t="str">
        <f t="shared" si="138"/>
        <v>←先にカタログのタイプを選択</v>
      </c>
      <c r="AB1249" s="104"/>
      <c r="AC1249" s="104"/>
      <c r="AD1249" s="104"/>
    </row>
    <row r="1250" spans="1:30">
      <c r="A1250" s="106"/>
      <c r="B1250" s="68" t="str">
        <f t="shared" si="136"/>
        <v>選択</v>
      </c>
      <c r="C1250" s="68">
        <f t="shared" si="137"/>
        <v>0</v>
      </c>
      <c r="D1250" s="68">
        <f t="shared" si="137"/>
        <v>0</v>
      </c>
      <c r="E1250" s="143">
        <f t="shared" si="132"/>
        <v>1250</v>
      </c>
      <c r="F1250" s="68"/>
      <c r="G1250" s="68" t="str">
        <f t="shared" si="138"/>
        <v>←先にカタログのタイプを選択</v>
      </c>
      <c r="AB1250" s="104"/>
      <c r="AC1250" s="104"/>
      <c r="AD1250" s="104"/>
    </row>
    <row r="1251" spans="1:30">
      <c r="A1251" s="106"/>
      <c r="B1251" s="68" t="str">
        <f t="shared" si="136"/>
        <v>選択</v>
      </c>
      <c r="C1251" s="68">
        <f t="shared" si="137"/>
        <v>0</v>
      </c>
      <c r="D1251" s="68">
        <f t="shared" si="137"/>
        <v>0</v>
      </c>
      <c r="E1251" s="143">
        <f t="shared" ref="E1251:E1314" si="139">E1250+1</f>
        <v>1251</v>
      </c>
      <c r="F1251" s="68"/>
      <c r="G1251" s="68" t="str">
        <f t="shared" si="138"/>
        <v>←先にカタログのタイプを選択</v>
      </c>
      <c r="AB1251" s="104"/>
      <c r="AC1251" s="104"/>
      <c r="AD1251" s="104"/>
    </row>
    <row r="1252" spans="1:30">
      <c r="A1252" s="106"/>
      <c r="B1252" s="68" t="str">
        <f t="shared" si="136"/>
        <v>選択</v>
      </c>
      <c r="C1252" s="68">
        <f t="shared" si="137"/>
        <v>0</v>
      </c>
      <c r="D1252" s="68">
        <f t="shared" si="137"/>
        <v>0</v>
      </c>
      <c r="E1252" s="143">
        <f t="shared" si="139"/>
        <v>1252</v>
      </c>
      <c r="F1252" s="68"/>
      <c r="G1252" s="68" t="str">
        <f t="shared" si="138"/>
        <v>←先にカタログのタイプを選択</v>
      </c>
      <c r="AB1252" s="104"/>
      <c r="AC1252" s="104"/>
      <c r="AD1252" s="104"/>
    </row>
    <row r="1253" spans="1:30">
      <c r="A1253" s="106"/>
      <c r="B1253" s="68" t="str">
        <f t="shared" si="136"/>
        <v>選択</v>
      </c>
      <c r="C1253" s="68">
        <f t="shared" si="137"/>
        <v>0</v>
      </c>
      <c r="D1253" s="68">
        <f t="shared" si="137"/>
        <v>0</v>
      </c>
      <c r="E1253" s="143">
        <f t="shared" si="139"/>
        <v>1253</v>
      </c>
      <c r="F1253" s="68"/>
      <c r="G1253" s="68" t="str">
        <f t="shared" si="138"/>
        <v>←先にカタログのタイプを選択</v>
      </c>
      <c r="AB1253" s="104"/>
      <c r="AC1253" s="104"/>
      <c r="AD1253" s="104"/>
    </row>
    <row r="1254" spans="1:30">
      <c r="A1254" s="106"/>
      <c r="B1254" s="68" t="str">
        <f t="shared" si="136"/>
        <v>選択</v>
      </c>
      <c r="C1254" s="68">
        <f t="shared" si="137"/>
        <v>0</v>
      </c>
      <c r="D1254" s="68">
        <f t="shared" si="137"/>
        <v>0</v>
      </c>
      <c r="E1254" s="143">
        <f t="shared" si="139"/>
        <v>1254</v>
      </c>
      <c r="F1254" s="68"/>
      <c r="G1254" s="68" t="str">
        <f t="shared" si="138"/>
        <v>←先にカタログのタイプを選択</v>
      </c>
      <c r="AB1254" s="104"/>
      <c r="AC1254" s="104"/>
      <c r="AD1254" s="104"/>
    </row>
    <row r="1255" spans="1:30">
      <c r="A1255" s="106"/>
      <c r="B1255" s="68" t="str">
        <f t="shared" si="136"/>
        <v>選択</v>
      </c>
      <c r="C1255" s="68">
        <f t="shared" si="137"/>
        <v>0</v>
      </c>
      <c r="D1255" s="68">
        <f t="shared" si="137"/>
        <v>0</v>
      </c>
      <c r="E1255" s="143">
        <f t="shared" si="139"/>
        <v>1255</v>
      </c>
      <c r="F1255" s="68"/>
      <c r="G1255" s="68" t="str">
        <f t="shared" si="138"/>
        <v>←先にカタログのタイプを選択</v>
      </c>
      <c r="AB1255" s="104"/>
      <c r="AC1255" s="104"/>
      <c r="AD1255" s="104"/>
    </row>
    <row r="1256" spans="1:30">
      <c r="A1256" s="106"/>
      <c r="B1256" s="68" t="str">
        <f t="shared" si="136"/>
        <v>選択</v>
      </c>
      <c r="C1256" s="68">
        <f t="shared" si="137"/>
        <v>0</v>
      </c>
      <c r="D1256" s="68">
        <f t="shared" si="137"/>
        <v>0</v>
      </c>
      <c r="E1256" s="143">
        <f t="shared" si="139"/>
        <v>1256</v>
      </c>
      <c r="F1256" s="68"/>
      <c r="G1256" s="68" t="str">
        <f t="shared" si="138"/>
        <v>←先にカタログのタイプを選択</v>
      </c>
      <c r="AB1256" s="104"/>
      <c r="AC1256" s="104"/>
      <c r="AD1256" s="104"/>
    </row>
    <row r="1257" spans="1:30">
      <c r="A1257" s="106"/>
      <c r="B1257" s="68" t="str">
        <f t="shared" si="136"/>
        <v>選択</v>
      </c>
      <c r="C1257" s="68">
        <f t="shared" si="137"/>
        <v>0</v>
      </c>
      <c r="D1257" s="68">
        <f t="shared" si="137"/>
        <v>0</v>
      </c>
      <c r="E1257" s="143">
        <f t="shared" si="139"/>
        <v>1257</v>
      </c>
      <c r="F1257" s="68"/>
      <c r="G1257" s="68" t="str">
        <f t="shared" si="138"/>
        <v>←先にカタログのタイプを選択</v>
      </c>
      <c r="AB1257" s="104"/>
      <c r="AC1257" s="104"/>
      <c r="AD1257" s="104"/>
    </row>
    <row r="1258" spans="1:30">
      <c r="A1258" s="106"/>
      <c r="B1258" s="68" t="str">
        <f t="shared" si="136"/>
        <v>選択</v>
      </c>
      <c r="C1258" s="68">
        <f t="shared" si="137"/>
        <v>0</v>
      </c>
      <c r="D1258" s="68">
        <f t="shared" si="137"/>
        <v>0</v>
      </c>
      <c r="E1258" s="143">
        <f t="shared" si="139"/>
        <v>1258</v>
      </c>
      <c r="F1258" s="68"/>
      <c r="G1258" s="68" t="str">
        <f t="shared" si="138"/>
        <v>←先にカタログのタイプを選択</v>
      </c>
      <c r="AB1258" s="104"/>
      <c r="AC1258" s="104"/>
      <c r="AD1258" s="104"/>
    </row>
    <row r="1259" spans="1:30">
      <c r="A1259" s="106"/>
      <c r="B1259" s="68" t="str">
        <f t="shared" si="136"/>
        <v>選択</v>
      </c>
      <c r="C1259" s="68">
        <f t="shared" si="137"/>
        <v>0</v>
      </c>
      <c r="D1259" s="68">
        <f t="shared" si="137"/>
        <v>0</v>
      </c>
      <c r="E1259" s="143">
        <f t="shared" si="139"/>
        <v>1259</v>
      </c>
      <c r="F1259" s="68"/>
      <c r="G1259" s="68" t="str">
        <f t="shared" si="138"/>
        <v>←先にカタログのタイプを選択</v>
      </c>
      <c r="AB1259" s="104"/>
      <c r="AC1259" s="104"/>
      <c r="AD1259" s="104"/>
    </row>
    <row r="1260" spans="1:30">
      <c r="A1260" s="106"/>
      <c r="B1260" s="68" t="str">
        <f t="shared" si="136"/>
        <v>選択</v>
      </c>
      <c r="C1260" s="68">
        <f t="shared" si="137"/>
        <v>0</v>
      </c>
      <c r="D1260" s="68">
        <f t="shared" si="137"/>
        <v>0</v>
      </c>
      <c r="E1260" s="143">
        <f t="shared" si="139"/>
        <v>1260</v>
      </c>
      <c r="F1260" s="68"/>
      <c r="G1260" s="68" t="str">
        <f t="shared" si="138"/>
        <v>←先にカタログのタイプを選択</v>
      </c>
      <c r="AB1260" s="104"/>
      <c r="AC1260" s="104"/>
      <c r="AD1260" s="104"/>
    </row>
    <row r="1261" spans="1:30">
      <c r="A1261" s="106"/>
      <c r="B1261" s="68" t="str">
        <f t="shared" si="136"/>
        <v>選択</v>
      </c>
      <c r="C1261" s="68">
        <f t="shared" si="137"/>
        <v>0</v>
      </c>
      <c r="D1261" s="68">
        <f t="shared" si="137"/>
        <v>0</v>
      </c>
      <c r="E1261" s="143">
        <f t="shared" si="139"/>
        <v>1261</v>
      </c>
      <c r="F1261" s="68"/>
      <c r="G1261" s="68" t="str">
        <f t="shared" si="138"/>
        <v>←先にカタログのタイプを選択</v>
      </c>
      <c r="AB1261" s="104"/>
      <c r="AC1261" s="104"/>
      <c r="AD1261" s="104"/>
    </row>
    <row r="1262" spans="1:30">
      <c r="A1262" s="106"/>
      <c r="B1262" s="68" t="str">
        <f t="shared" si="136"/>
        <v>選択</v>
      </c>
      <c r="C1262" s="68">
        <f t="shared" si="137"/>
        <v>0</v>
      </c>
      <c r="D1262" s="68">
        <f t="shared" si="137"/>
        <v>0</v>
      </c>
      <c r="E1262" s="143">
        <f t="shared" si="139"/>
        <v>1262</v>
      </c>
      <c r="F1262" s="68"/>
      <c r="G1262" s="68" t="str">
        <f t="shared" si="138"/>
        <v>←先にカタログのタイプを選択</v>
      </c>
      <c r="AB1262" s="104"/>
      <c r="AC1262" s="104"/>
      <c r="AD1262" s="104"/>
    </row>
    <row r="1263" spans="1:30">
      <c r="A1263" s="106"/>
      <c r="B1263" s="68" t="str">
        <f t="shared" si="136"/>
        <v>選択</v>
      </c>
      <c r="C1263" s="68">
        <f t="shared" si="137"/>
        <v>0</v>
      </c>
      <c r="D1263" s="68">
        <f t="shared" si="137"/>
        <v>0</v>
      </c>
      <c r="E1263" s="143">
        <f t="shared" si="139"/>
        <v>1263</v>
      </c>
      <c r="F1263" s="68"/>
      <c r="G1263" s="68" t="str">
        <f t="shared" si="138"/>
        <v>←先にカタログのタイプを選択</v>
      </c>
      <c r="AB1263" s="104"/>
      <c r="AC1263" s="104"/>
      <c r="AD1263" s="104"/>
    </row>
    <row r="1264" spans="1:30">
      <c r="A1264" s="106"/>
      <c r="B1264" s="68" t="str">
        <f t="shared" si="136"/>
        <v>選択</v>
      </c>
      <c r="C1264" s="68">
        <f t="shared" si="137"/>
        <v>0</v>
      </c>
      <c r="D1264" s="68">
        <f t="shared" si="137"/>
        <v>0</v>
      </c>
      <c r="E1264" s="143">
        <f t="shared" si="139"/>
        <v>1264</v>
      </c>
      <c r="F1264" s="68"/>
      <c r="G1264" s="68" t="str">
        <f t="shared" si="138"/>
        <v>←先にカタログのタイプを選択</v>
      </c>
      <c r="AB1264" s="104"/>
      <c r="AC1264" s="104"/>
      <c r="AD1264" s="104"/>
    </row>
    <row r="1265" spans="1:30">
      <c r="A1265" s="106"/>
      <c r="B1265" s="68" t="str">
        <f t="shared" si="136"/>
        <v>選択</v>
      </c>
      <c r="C1265" s="68">
        <f t="shared" si="137"/>
        <v>0</v>
      </c>
      <c r="D1265" s="68">
        <f t="shared" si="137"/>
        <v>0</v>
      </c>
      <c r="E1265" s="143">
        <f t="shared" si="139"/>
        <v>1265</v>
      </c>
      <c r="F1265" s="68"/>
      <c r="G1265" s="68" t="str">
        <f t="shared" si="138"/>
        <v>←先にカタログのタイプを選択</v>
      </c>
      <c r="AB1265" s="104"/>
      <c r="AC1265" s="104"/>
      <c r="AD1265" s="104"/>
    </row>
    <row r="1266" spans="1:30">
      <c r="A1266" s="106"/>
      <c r="B1266" s="68" t="str">
        <f t="shared" si="136"/>
        <v>選択</v>
      </c>
      <c r="C1266" s="68">
        <f t="shared" si="137"/>
        <v>0</v>
      </c>
      <c r="D1266" s="68">
        <f t="shared" si="137"/>
        <v>0</v>
      </c>
      <c r="E1266" s="143">
        <f t="shared" si="139"/>
        <v>1266</v>
      </c>
      <c r="F1266" s="68"/>
      <c r="G1266" s="68" t="str">
        <f t="shared" si="138"/>
        <v>←先にカタログのタイプを選択</v>
      </c>
      <c r="AB1266" s="104"/>
      <c r="AC1266" s="104"/>
      <c r="AD1266" s="104"/>
    </row>
    <row r="1267" spans="1:30">
      <c r="A1267" s="106"/>
      <c r="B1267" s="68" t="str">
        <f t="shared" si="136"/>
        <v>選択</v>
      </c>
      <c r="C1267" s="68">
        <f t="shared" si="137"/>
        <v>0</v>
      </c>
      <c r="D1267" s="68">
        <f t="shared" si="137"/>
        <v>0</v>
      </c>
      <c r="E1267" s="143">
        <f t="shared" si="139"/>
        <v>1267</v>
      </c>
      <c r="F1267" s="68"/>
      <c r="G1267" s="68" t="str">
        <f t="shared" si="138"/>
        <v>←先にカタログのタイプを選択</v>
      </c>
      <c r="AB1267" s="104"/>
      <c r="AC1267" s="104"/>
      <c r="AD1267" s="104"/>
    </row>
    <row r="1268" spans="1:30">
      <c r="A1268" s="106"/>
      <c r="B1268" s="68" t="str">
        <f t="shared" si="136"/>
        <v>選択</v>
      </c>
      <c r="C1268" s="68">
        <f t="shared" si="137"/>
        <v>0</v>
      </c>
      <c r="D1268" s="68">
        <f t="shared" si="137"/>
        <v>0</v>
      </c>
      <c r="E1268" s="143">
        <f t="shared" si="139"/>
        <v>1268</v>
      </c>
      <c r="F1268" s="68"/>
      <c r="G1268" s="68" t="str">
        <f t="shared" si="138"/>
        <v>←先にカタログのタイプを選択</v>
      </c>
      <c r="AB1268" s="104"/>
      <c r="AC1268" s="104"/>
      <c r="AD1268" s="104"/>
    </row>
    <row r="1269" spans="1:30">
      <c r="A1269" s="144"/>
      <c r="B1269" s="10"/>
      <c r="C1269" s="10"/>
      <c r="D1269" s="10"/>
      <c r="E1269" s="145">
        <f t="shared" si="139"/>
        <v>1269</v>
      </c>
      <c r="F1269" s="10"/>
      <c r="G1269" s="10"/>
      <c r="AB1269" s="104"/>
      <c r="AC1269" s="104"/>
      <c r="AD1269" s="104"/>
    </row>
    <row r="1270" spans="1:30">
      <c r="A1270" s="144"/>
      <c r="B1270" s="10"/>
      <c r="C1270" s="10"/>
      <c r="D1270" s="10"/>
      <c r="E1270" s="145">
        <f t="shared" si="139"/>
        <v>1270</v>
      </c>
      <c r="F1270" s="10"/>
      <c r="G1270" s="10"/>
      <c r="AB1270" s="104"/>
      <c r="AC1270" s="104"/>
      <c r="AD1270" s="104"/>
    </row>
    <row r="1271" spans="1:30">
      <c r="A1271" s="106">
        <v>38</v>
      </c>
      <c r="B1271" s="68" t="str">
        <f>IF(
$F$1271=2,CHOOSE(
$B$138,"選択",D2,G2,J2,M2,P2,S2,V2,Y2,AB2,AE2,AH2,AK2,AN2,AQ2,AT2,AW2,AZ2,BC2,BF2,BI2,BL2,BO2,BR2,BU2,BX2,CA2,CD2),IF(
$F$1271=3,CHOOSE(
$B$138,"選択",CM2,CP2,CS2,CV2,CY2,DB2,DE2,DH2,DK2,DN2,DQ2,DT2,DW2,DZ2,EC2,EF2,EI2,EL2,EO2,ER2,EU2,EX2,FA2,FD2,FG2,FJ2,FM2),IF(
$F$1271=4,CHOOSE(
$B$138,"選択",FT2,FW2,FZ2,GC2,GF2,GI2,GL2,GO2,GR2,GU2,GX2,HA2,HD2,HG2,HJ2,HM2,HP2,HS2,HV2,HY2,IB2,IE2,IH2,IK2,IN2,IQ2,IT2),IF(
$F$1271=5,CHOOSE(
$B$138,"選択",D2002,G2002,J2002,M2002,P2002,S2002,V2002,Y2002,AB2002,AE2002,AH2002,AK2002,AN2002,AQ2002,AT2002,AW2002,AZ2002,BC2002,BF2002,BI2002,BL2002,BO2002,BR2002,BU2002,BX2002,CA2002,CD2002),CHOOSE(
$B$138,"選択",CM2002,CP2002,CS2002,CV2002,CY2002,DB2002,DE2002,DH2002,DK2002,DN2002,DQ2002,DT2002,DW2002,DZ2002,EC2002,EF2002,EI2002,EL2002,EO2002,ER2002,EU2002,EX2002,FA2002,FD2002,FG2002,FJ2002,FM2002)))))</f>
        <v>選択</v>
      </c>
      <c r="C1271" s="68">
        <f>IF(
$F$1271=2,CHOOSE(
$B$138,0,E2,H2,K2,N2,Q2,T2,W2,Z2,AC2,AF2,AI2,AL2,AO2,AR2,AU2,AX2,BA2,BD2,BG2,BJ2,BM2,BP2,BS2,BV2,BY2,CB2,CE2),IF(
$F$1271=3,CHOOSE(
$B$138,0,CN2,CQ2,CT2,CW2,CZ2,DC2,DF2,DI2,DL2,DO2,DR2,DU2,DX2,EA2,ED2,EG2,EJ2,EM2,EP2,ES2,EV2,EY2,FB2,FE2,FH2,FK2,FN2),IF(
$F$1271=4,CHOOSE(
$B$138,0,FU2,FX2,GA2,GD2,GG2,GJ2,GM2,GP2,GS2,GV2,GY2,HB2,HE2,HH2,HK2,HN2,HQ2,HT2,HW2,HZ2,IC2,IF2,II2,IL2,IO2,IR2,IU2),IF(
$F$1271=5,CHOOSE(
$B$138,0,E2002,H2002,K2002,N2002,Q2002,T2002,W2002,Z2002,AC2002,AF2002,AI2002,AL2002,AO2002,AR2002,AU2002,AX2002,BA2002,BD2002,BG2002,BJ2002,BM2002,BP2002,BS2002,BV2002,BY2002,CB2002,CE2002),CHOOSE(
$B$138,0,CN2002,CQ2002,CT2002,CW2002,CZ2002,DC2002,DF2002,DI2002,DL2002,DO2002,DR2002,DU2002,DX2002,EA2002,ED2002,EG2002,EJ2002,EM2002,EP2002,ES2002,EV2002,EY2002,FB2002,FE2002,FH2002,FK2002,FN2002)))))</f>
        <v>0</v>
      </c>
      <c r="D1271" s="68">
        <f>IF(
$F$1271=2,CHOOSE(
$B$138,0,F2,I2,L2,O2,R2,U2,X2,AA2,AD2,AG2,AJ2,AM2,AP2,AS2,AV2,AY2,BB2,BE2,BH2,BK2,BN2,BQ2,BT2,BW2,BZ2,CC2,CF2),IF(
$F$1271=3,CHOOSE(
$B$138,0,CO2,CR2,CU2,CX2,DA2,DD2,DG2,DJ2,DM2,DP2,DS2,DV2,DY2,EB2,EE2,EH2,EK2,EN2,EQ2,ET2,EW2,EZ2,FC2,FF2,FI2,FL2,FO2),IF(
$F$1271=4,CHOOSE(
$B$138,0,FV2,FY2,GB2,GE2,GH2,GK2,GN2,GQ2,GT2,GW2,GZ2,HC2,HF2,HI2,HL2,HO2,HR2,HU2,HX2,IA2,ID2,IG2,IJ2,IM2,IP2,IS2,IV2),IF(
$F$1271=5,CHOOSE(
$B$138,0,F2002,I2002,L2002,O2002,R2002,U2002,X2002,AA2002,AD2002,AG2002,AJ2002,AM2002,AP2002,AS2002,AV2002,AY2002,BB2002,BE2002,BH2002,BK2002,BN2002,BQ2002,BT2002,BW2002,BZ2002,CC2002,CF2002),CHOOSE(
$B$138,0,CO2002,CR2002,CU2002,CX2002,DA2002,DD2002,DG2002,DJ2002,DM2002,DP2002,DS2002,DV2002,DY2002,EB2002,EE2002,EH2002,EK2002,EN2002,EQ2002,ET2002,EW2002,EZ2002,FC2002,FF2002,FI2002,FL2002,FO2002)))))</f>
        <v>0</v>
      </c>
      <c r="E1271" s="143">
        <f t="shared" si="139"/>
        <v>1271</v>
      </c>
      <c r="F1271" s="68">
        <v>1</v>
      </c>
      <c r="G1271" s="68" t="str">
        <f>CHOOSE($F$1271,"←先にカタログのタイプを選択",C2,CL2,FS2,C2002,CL2002)</f>
        <v>←先にカタログのタイプを選択</v>
      </c>
      <c r="AB1271" s="104"/>
      <c r="AC1271" s="104"/>
      <c r="AD1271" s="104"/>
    </row>
    <row r="1272" spans="1:30">
      <c r="A1272" s="106"/>
      <c r="B1272" s="68" t="str">
        <f t="shared" ref="B1272:B1298" si="140">IF(
$F$1271=2,CHOOSE(
$B$138,"選択",D3,G3,J3,M3,P3,S3,V3,Y3,AB3,AE3,AH3,AK3,AN3,AQ3,AT3,AW3,AZ3,BC3,BF3,BI3,BL3,BO3,BR3,BU3,BX3,CA3,CD3),IF(
$F$1271=3,CHOOSE(
$B$138,"選択",CM3,CP3,CS3,CV3,CY3,DB3,DE3,DH3,DK3,DN3,DQ3,DT3,DW3,DZ3,EC3,EF3,EI3,EL3,EO3,ER3,EU3,EX3,FA3,FD3,FG3,FJ3,FM3),IF(
$F$1271=4,CHOOSE(
$B$138,"選択",FT3,FW3,FZ3,GC3,GF3,GI3,GL3,GO3,GR3,GU3,GX3,HA3,HD3,HG3,HJ3,HM3,HP3,HS3,HV3,HY3,IB3,IE3,IH3,IK3,IN3,IQ3,IT3),IF(
$F$1271=5,CHOOSE(
$B$138,"選択",D2003,G2003,J2003,M2003,P2003,S2003,V2003,Y2003,AB2003,AE2003,AH2003,AK2003,AN2003,AQ2003,AT2003,AW2003,AZ2003,BC2003,BF2003,BI2003,BL2003,BO2003,BR2003,BU2003,BX2003,CA2003,CD2003),CHOOSE(
$B$138,"選択",CM2003,CP2003,CS2003,CV2003,CY2003,DB2003,DE2003,DH2003,DK2003,DN2003,DQ2003,DT2003,DW2003,DZ2003,EC2003,EF2003,EI2003,EL2003,EO2003,ER2003,EU2003,EX2003,FA2003,FD2003,FG2003,FJ2003,FM2003)))))</f>
        <v>選択</v>
      </c>
      <c r="C1272" s="68">
        <f t="shared" ref="C1272:D1298" si="141">IF(
$F$1271=2,CHOOSE(
$B$138,0,E3,H3,K3,N3,Q3,T3,W3,Z3,AC3,AF3,AI3,AL3,AO3,AR3,AU3,AX3,BA3,BD3,BG3,BJ3,BM3,BP3,BS3,BV3,BY3,CB3,CE3),IF(
$F$1271=3,CHOOSE(
$B$138,0,CN3,CQ3,CT3,CW3,CZ3,DC3,DF3,DI3,DL3,DO3,DR3,DU3,DX3,EA3,ED3,EG3,EJ3,EM3,EP3,ES3,EV3,EY3,FB3,FE3,FH3,FK3,FN3),IF(
$F$1271=4,CHOOSE(
$B$138,0,FU3,FX3,GA3,GD3,GG3,GJ3,GM3,GP3,GS3,GV3,GY3,HB3,HE3,HH3,HK3,HN3,HQ3,HT3,HW3,HZ3,IC3,IF3,II3,IL3,IO3,IR3,IU3),IF(
$F$1271=5,CHOOSE(
$B$138,0,E2003,H2003,K2003,N2003,Q2003,T2003,W2003,Z2003,AC2003,AF2003,AI2003,AL2003,AO2003,AR2003,AU2003,AX2003,BA2003,BD2003,BG2003,BJ2003,BM2003,BP2003,BS2003,BV2003,BY2003,CB2003,CE2003),CHOOSE(
$B$138,0,CN2003,CQ2003,CT2003,CW2003,CZ2003,DC2003,DF2003,DI2003,DL2003,DO2003,DR2003,DU2003,DX2003,EA2003,ED2003,EG2003,EJ2003,EM2003,EP2003,ES2003,EV2003,EY2003,FB2003,FE2003,FH2003,FK2003,FN2003)))))</f>
        <v>0</v>
      </c>
      <c r="D1272" s="68">
        <f t="shared" si="141"/>
        <v>0</v>
      </c>
      <c r="E1272" s="143">
        <f t="shared" si="139"/>
        <v>1272</v>
      </c>
      <c r="F1272" s="68"/>
      <c r="G1272" s="68" t="str">
        <f t="shared" ref="G1272:G1298" si="142">CHOOSE($F$1271,"←先にカタログのタイプを選択",C3,CL3,FS3,C2003,CL2003)</f>
        <v>←先にカタログのタイプを選択</v>
      </c>
      <c r="AB1272" s="104"/>
      <c r="AC1272" s="104"/>
      <c r="AD1272" s="104"/>
    </row>
    <row r="1273" spans="1:30">
      <c r="A1273" s="106"/>
      <c r="B1273" s="68" t="str">
        <f t="shared" si="140"/>
        <v>選択</v>
      </c>
      <c r="C1273" s="68">
        <f t="shared" si="141"/>
        <v>0</v>
      </c>
      <c r="D1273" s="68">
        <f t="shared" si="141"/>
        <v>0</v>
      </c>
      <c r="E1273" s="143">
        <f t="shared" si="139"/>
        <v>1273</v>
      </c>
      <c r="F1273" s="68"/>
      <c r="G1273" s="68" t="str">
        <f t="shared" si="142"/>
        <v>←先にカタログのタイプを選択</v>
      </c>
      <c r="AB1273" s="104"/>
      <c r="AC1273" s="104"/>
      <c r="AD1273" s="104"/>
    </row>
    <row r="1274" spans="1:30">
      <c r="A1274" s="106"/>
      <c r="B1274" s="68" t="str">
        <f t="shared" si="140"/>
        <v>選択</v>
      </c>
      <c r="C1274" s="68">
        <f t="shared" si="141"/>
        <v>0</v>
      </c>
      <c r="D1274" s="68">
        <f t="shared" si="141"/>
        <v>0</v>
      </c>
      <c r="E1274" s="143">
        <f t="shared" si="139"/>
        <v>1274</v>
      </c>
      <c r="F1274" s="68"/>
      <c r="G1274" s="68" t="str">
        <f t="shared" si="142"/>
        <v>←先にカタログのタイプを選択</v>
      </c>
      <c r="AB1274" s="104"/>
      <c r="AC1274" s="104"/>
      <c r="AD1274" s="104"/>
    </row>
    <row r="1275" spans="1:30">
      <c r="A1275" s="106"/>
      <c r="B1275" s="68" t="str">
        <f t="shared" si="140"/>
        <v>選択</v>
      </c>
      <c r="C1275" s="68">
        <f t="shared" si="141"/>
        <v>0</v>
      </c>
      <c r="D1275" s="68">
        <f t="shared" si="141"/>
        <v>0</v>
      </c>
      <c r="E1275" s="143">
        <f t="shared" si="139"/>
        <v>1275</v>
      </c>
      <c r="F1275" s="68"/>
      <c r="G1275" s="68" t="str">
        <f t="shared" si="142"/>
        <v>←先にカタログのタイプを選択</v>
      </c>
      <c r="AB1275" s="104"/>
      <c r="AC1275" s="104"/>
      <c r="AD1275" s="104"/>
    </row>
    <row r="1276" spans="1:30">
      <c r="A1276" s="106"/>
      <c r="B1276" s="68" t="str">
        <f t="shared" si="140"/>
        <v>選択</v>
      </c>
      <c r="C1276" s="68">
        <f t="shared" si="141"/>
        <v>0</v>
      </c>
      <c r="D1276" s="68">
        <f t="shared" si="141"/>
        <v>0</v>
      </c>
      <c r="E1276" s="143">
        <f t="shared" si="139"/>
        <v>1276</v>
      </c>
      <c r="F1276" s="68"/>
      <c r="G1276" s="68" t="str">
        <f t="shared" si="142"/>
        <v>←先にカタログのタイプを選択</v>
      </c>
      <c r="AB1276" s="104"/>
      <c r="AC1276" s="104"/>
      <c r="AD1276" s="104"/>
    </row>
    <row r="1277" spans="1:30">
      <c r="A1277" s="106"/>
      <c r="B1277" s="68" t="str">
        <f t="shared" si="140"/>
        <v>選択</v>
      </c>
      <c r="C1277" s="68">
        <f t="shared" si="141"/>
        <v>0</v>
      </c>
      <c r="D1277" s="68">
        <f t="shared" si="141"/>
        <v>0</v>
      </c>
      <c r="E1277" s="143">
        <f t="shared" si="139"/>
        <v>1277</v>
      </c>
      <c r="F1277" s="68"/>
      <c r="G1277" s="68" t="str">
        <f t="shared" si="142"/>
        <v>←先にカタログのタイプを選択</v>
      </c>
      <c r="AB1277" s="104"/>
      <c r="AC1277" s="104"/>
      <c r="AD1277" s="104"/>
    </row>
    <row r="1278" spans="1:30">
      <c r="A1278" s="106"/>
      <c r="B1278" s="68" t="str">
        <f t="shared" si="140"/>
        <v>選択</v>
      </c>
      <c r="C1278" s="68">
        <f t="shared" si="141"/>
        <v>0</v>
      </c>
      <c r="D1278" s="68">
        <f t="shared" si="141"/>
        <v>0</v>
      </c>
      <c r="E1278" s="143">
        <f t="shared" si="139"/>
        <v>1278</v>
      </c>
      <c r="F1278" s="68"/>
      <c r="G1278" s="68" t="str">
        <f t="shared" si="142"/>
        <v>←先にカタログのタイプを選択</v>
      </c>
      <c r="AB1278" s="104"/>
      <c r="AC1278" s="104"/>
      <c r="AD1278" s="104"/>
    </row>
    <row r="1279" spans="1:30">
      <c r="A1279" s="106"/>
      <c r="B1279" s="68" t="str">
        <f t="shared" si="140"/>
        <v>選択</v>
      </c>
      <c r="C1279" s="68">
        <f t="shared" si="141"/>
        <v>0</v>
      </c>
      <c r="D1279" s="68">
        <f t="shared" si="141"/>
        <v>0</v>
      </c>
      <c r="E1279" s="143">
        <f t="shared" si="139"/>
        <v>1279</v>
      </c>
      <c r="F1279" s="68"/>
      <c r="G1279" s="68" t="str">
        <f t="shared" si="142"/>
        <v>←先にカタログのタイプを選択</v>
      </c>
      <c r="AB1279" s="104"/>
      <c r="AC1279" s="104"/>
      <c r="AD1279" s="104"/>
    </row>
    <row r="1280" spans="1:30">
      <c r="A1280" s="106"/>
      <c r="B1280" s="68" t="str">
        <f t="shared" si="140"/>
        <v>選択</v>
      </c>
      <c r="C1280" s="68">
        <f t="shared" si="141"/>
        <v>0</v>
      </c>
      <c r="D1280" s="68">
        <f t="shared" si="141"/>
        <v>0</v>
      </c>
      <c r="E1280" s="143">
        <f t="shared" si="139"/>
        <v>1280</v>
      </c>
      <c r="F1280" s="68"/>
      <c r="G1280" s="68" t="str">
        <f t="shared" si="142"/>
        <v>←先にカタログのタイプを選択</v>
      </c>
      <c r="AB1280" s="104"/>
      <c r="AC1280" s="104"/>
      <c r="AD1280" s="104"/>
    </row>
    <row r="1281" spans="1:30">
      <c r="A1281" s="106"/>
      <c r="B1281" s="68" t="str">
        <f t="shared" si="140"/>
        <v>選択</v>
      </c>
      <c r="C1281" s="68">
        <f t="shared" si="141"/>
        <v>0</v>
      </c>
      <c r="D1281" s="68">
        <f t="shared" si="141"/>
        <v>0</v>
      </c>
      <c r="E1281" s="143">
        <f t="shared" si="139"/>
        <v>1281</v>
      </c>
      <c r="F1281" s="68"/>
      <c r="G1281" s="68" t="str">
        <f t="shared" si="142"/>
        <v>←先にカタログのタイプを選択</v>
      </c>
      <c r="AB1281" s="104"/>
      <c r="AC1281" s="104"/>
      <c r="AD1281" s="104"/>
    </row>
    <row r="1282" spans="1:30">
      <c r="A1282" s="106"/>
      <c r="B1282" s="68" t="str">
        <f t="shared" si="140"/>
        <v>選択</v>
      </c>
      <c r="C1282" s="68">
        <f t="shared" si="141"/>
        <v>0</v>
      </c>
      <c r="D1282" s="68">
        <f t="shared" si="141"/>
        <v>0</v>
      </c>
      <c r="E1282" s="143">
        <f t="shared" si="139"/>
        <v>1282</v>
      </c>
      <c r="F1282" s="68"/>
      <c r="G1282" s="68" t="str">
        <f t="shared" si="142"/>
        <v>←先にカタログのタイプを選択</v>
      </c>
      <c r="AB1282" s="104"/>
      <c r="AC1282" s="104"/>
      <c r="AD1282" s="104"/>
    </row>
    <row r="1283" spans="1:30">
      <c r="A1283" s="106"/>
      <c r="B1283" s="68" t="str">
        <f t="shared" si="140"/>
        <v>選択</v>
      </c>
      <c r="C1283" s="68">
        <f t="shared" si="141"/>
        <v>0</v>
      </c>
      <c r="D1283" s="68">
        <f t="shared" si="141"/>
        <v>0</v>
      </c>
      <c r="E1283" s="143">
        <f t="shared" si="139"/>
        <v>1283</v>
      </c>
      <c r="F1283" s="68"/>
      <c r="G1283" s="68" t="str">
        <f t="shared" si="142"/>
        <v>←先にカタログのタイプを選択</v>
      </c>
      <c r="AB1283" s="104"/>
      <c r="AC1283" s="104"/>
      <c r="AD1283" s="104"/>
    </row>
    <row r="1284" spans="1:30">
      <c r="A1284" s="106"/>
      <c r="B1284" s="68" t="str">
        <f t="shared" si="140"/>
        <v>選択</v>
      </c>
      <c r="C1284" s="68">
        <f t="shared" si="141"/>
        <v>0</v>
      </c>
      <c r="D1284" s="68">
        <f t="shared" si="141"/>
        <v>0</v>
      </c>
      <c r="E1284" s="143">
        <f t="shared" si="139"/>
        <v>1284</v>
      </c>
      <c r="F1284" s="68"/>
      <c r="G1284" s="68" t="str">
        <f t="shared" si="142"/>
        <v>←先にカタログのタイプを選択</v>
      </c>
      <c r="AB1284" s="104"/>
      <c r="AC1284" s="104"/>
      <c r="AD1284" s="104"/>
    </row>
    <row r="1285" spans="1:30">
      <c r="A1285" s="106"/>
      <c r="B1285" s="68" t="str">
        <f t="shared" si="140"/>
        <v>選択</v>
      </c>
      <c r="C1285" s="68">
        <f t="shared" si="141"/>
        <v>0</v>
      </c>
      <c r="D1285" s="68">
        <f t="shared" si="141"/>
        <v>0</v>
      </c>
      <c r="E1285" s="143">
        <f t="shared" si="139"/>
        <v>1285</v>
      </c>
      <c r="F1285" s="68"/>
      <c r="G1285" s="68" t="str">
        <f t="shared" si="142"/>
        <v>←先にカタログのタイプを選択</v>
      </c>
      <c r="AB1285" s="104"/>
      <c r="AC1285" s="104"/>
      <c r="AD1285" s="104"/>
    </row>
    <row r="1286" spans="1:30">
      <c r="A1286" s="106"/>
      <c r="B1286" s="68" t="str">
        <f t="shared" si="140"/>
        <v>選択</v>
      </c>
      <c r="C1286" s="68">
        <f t="shared" si="141"/>
        <v>0</v>
      </c>
      <c r="D1286" s="68">
        <f t="shared" si="141"/>
        <v>0</v>
      </c>
      <c r="E1286" s="143">
        <f t="shared" si="139"/>
        <v>1286</v>
      </c>
      <c r="F1286" s="68"/>
      <c r="G1286" s="68" t="str">
        <f t="shared" si="142"/>
        <v>←先にカタログのタイプを選択</v>
      </c>
      <c r="AB1286" s="104"/>
      <c r="AC1286" s="104"/>
      <c r="AD1286" s="104"/>
    </row>
    <row r="1287" spans="1:30">
      <c r="A1287" s="106"/>
      <c r="B1287" s="68" t="str">
        <f t="shared" si="140"/>
        <v>選択</v>
      </c>
      <c r="C1287" s="68">
        <f t="shared" si="141"/>
        <v>0</v>
      </c>
      <c r="D1287" s="68">
        <f t="shared" si="141"/>
        <v>0</v>
      </c>
      <c r="E1287" s="143">
        <f t="shared" si="139"/>
        <v>1287</v>
      </c>
      <c r="F1287" s="68"/>
      <c r="G1287" s="68" t="str">
        <f t="shared" si="142"/>
        <v>←先にカタログのタイプを選択</v>
      </c>
      <c r="AB1287" s="104"/>
      <c r="AC1287" s="104"/>
      <c r="AD1287" s="104"/>
    </row>
    <row r="1288" spans="1:30">
      <c r="A1288" s="106"/>
      <c r="B1288" s="68" t="str">
        <f t="shared" si="140"/>
        <v>選択</v>
      </c>
      <c r="C1288" s="68">
        <f t="shared" si="141"/>
        <v>0</v>
      </c>
      <c r="D1288" s="68">
        <f t="shared" si="141"/>
        <v>0</v>
      </c>
      <c r="E1288" s="143">
        <f t="shared" si="139"/>
        <v>1288</v>
      </c>
      <c r="F1288" s="68"/>
      <c r="G1288" s="68" t="str">
        <f t="shared" si="142"/>
        <v>←先にカタログのタイプを選択</v>
      </c>
      <c r="AB1288" s="104"/>
      <c r="AC1288" s="104"/>
      <c r="AD1288" s="104"/>
    </row>
    <row r="1289" spans="1:30">
      <c r="A1289" s="106"/>
      <c r="B1289" s="68" t="str">
        <f t="shared" si="140"/>
        <v>選択</v>
      </c>
      <c r="C1289" s="68">
        <f t="shared" si="141"/>
        <v>0</v>
      </c>
      <c r="D1289" s="68">
        <f t="shared" si="141"/>
        <v>0</v>
      </c>
      <c r="E1289" s="143">
        <f t="shared" si="139"/>
        <v>1289</v>
      </c>
      <c r="F1289" s="68"/>
      <c r="G1289" s="68" t="str">
        <f t="shared" si="142"/>
        <v>←先にカタログのタイプを選択</v>
      </c>
      <c r="AB1289" s="104"/>
      <c r="AC1289" s="104"/>
      <c r="AD1289" s="104"/>
    </row>
    <row r="1290" spans="1:30">
      <c r="A1290" s="106"/>
      <c r="B1290" s="68" t="str">
        <f t="shared" si="140"/>
        <v>選択</v>
      </c>
      <c r="C1290" s="68">
        <f t="shared" si="141"/>
        <v>0</v>
      </c>
      <c r="D1290" s="68">
        <f t="shared" si="141"/>
        <v>0</v>
      </c>
      <c r="E1290" s="143">
        <f t="shared" si="139"/>
        <v>1290</v>
      </c>
      <c r="F1290" s="68"/>
      <c r="G1290" s="68" t="str">
        <f t="shared" si="142"/>
        <v>←先にカタログのタイプを選択</v>
      </c>
      <c r="AB1290" s="104"/>
      <c r="AC1290" s="104"/>
      <c r="AD1290" s="104"/>
    </row>
    <row r="1291" spans="1:30">
      <c r="A1291" s="106"/>
      <c r="B1291" s="68" t="str">
        <f t="shared" si="140"/>
        <v>選択</v>
      </c>
      <c r="C1291" s="68">
        <f t="shared" si="141"/>
        <v>0</v>
      </c>
      <c r="D1291" s="68">
        <f t="shared" si="141"/>
        <v>0</v>
      </c>
      <c r="E1291" s="143">
        <f t="shared" si="139"/>
        <v>1291</v>
      </c>
      <c r="F1291" s="68"/>
      <c r="G1291" s="68" t="str">
        <f t="shared" si="142"/>
        <v>←先にカタログのタイプを選択</v>
      </c>
      <c r="AB1291" s="104"/>
      <c r="AC1291" s="104"/>
      <c r="AD1291" s="104"/>
    </row>
    <row r="1292" spans="1:30">
      <c r="A1292" s="106"/>
      <c r="B1292" s="68" t="str">
        <f t="shared" si="140"/>
        <v>選択</v>
      </c>
      <c r="C1292" s="68">
        <f t="shared" si="141"/>
        <v>0</v>
      </c>
      <c r="D1292" s="68">
        <f t="shared" si="141"/>
        <v>0</v>
      </c>
      <c r="E1292" s="143">
        <f t="shared" si="139"/>
        <v>1292</v>
      </c>
      <c r="F1292" s="68"/>
      <c r="G1292" s="68" t="str">
        <f t="shared" si="142"/>
        <v>←先にカタログのタイプを選択</v>
      </c>
      <c r="AB1292" s="104"/>
      <c r="AC1292" s="104"/>
      <c r="AD1292" s="104"/>
    </row>
    <row r="1293" spans="1:30">
      <c r="A1293" s="106"/>
      <c r="B1293" s="68" t="str">
        <f t="shared" si="140"/>
        <v>選択</v>
      </c>
      <c r="C1293" s="68">
        <f t="shared" si="141"/>
        <v>0</v>
      </c>
      <c r="D1293" s="68">
        <f t="shared" si="141"/>
        <v>0</v>
      </c>
      <c r="E1293" s="143">
        <f t="shared" si="139"/>
        <v>1293</v>
      </c>
      <c r="F1293" s="68"/>
      <c r="G1293" s="68" t="str">
        <f t="shared" si="142"/>
        <v>←先にカタログのタイプを選択</v>
      </c>
      <c r="AB1293" s="104"/>
      <c r="AC1293" s="104"/>
      <c r="AD1293" s="104"/>
    </row>
    <row r="1294" spans="1:30">
      <c r="A1294" s="106"/>
      <c r="B1294" s="68" t="str">
        <f t="shared" si="140"/>
        <v>選択</v>
      </c>
      <c r="C1294" s="68">
        <f t="shared" si="141"/>
        <v>0</v>
      </c>
      <c r="D1294" s="68">
        <f t="shared" si="141"/>
        <v>0</v>
      </c>
      <c r="E1294" s="143">
        <f t="shared" si="139"/>
        <v>1294</v>
      </c>
      <c r="F1294" s="68"/>
      <c r="G1294" s="68" t="str">
        <f t="shared" si="142"/>
        <v>←先にカタログのタイプを選択</v>
      </c>
      <c r="AB1294" s="104"/>
      <c r="AC1294" s="104"/>
      <c r="AD1294" s="104"/>
    </row>
    <row r="1295" spans="1:30">
      <c r="A1295" s="106"/>
      <c r="B1295" s="68" t="str">
        <f t="shared" si="140"/>
        <v>選択</v>
      </c>
      <c r="C1295" s="68">
        <f t="shared" si="141"/>
        <v>0</v>
      </c>
      <c r="D1295" s="68">
        <f t="shared" si="141"/>
        <v>0</v>
      </c>
      <c r="E1295" s="143">
        <f t="shared" si="139"/>
        <v>1295</v>
      </c>
      <c r="F1295" s="68"/>
      <c r="G1295" s="68" t="str">
        <f t="shared" si="142"/>
        <v>←先にカタログのタイプを選択</v>
      </c>
      <c r="AB1295" s="104"/>
      <c r="AC1295" s="104"/>
      <c r="AD1295" s="104"/>
    </row>
    <row r="1296" spans="1:30">
      <c r="A1296" s="106"/>
      <c r="B1296" s="68" t="str">
        <f t="shared" si="140"/>
        <v>選択</v>
      </c>
      <c r="C1296" s="68">
        <f t="shared" si="141"/>
        <v>0</v>
      </c>
      <c r="D1296" s="68">
        <f t="shared" si="141"/>
        <v>0</v>
      </c>
      <c r="E1296" s="143">
        <f t="shared" si="139"/>
        <v>1296</v>
      </c>
      <c r="F1296" s="68"/>
      <c r="G1296" s="68" t="str">
        <f t="shared" si="142"/>
        <v>←先にカタログのタイプを選択</v>
      </c>
      <c r="AB1296" s="104"/>
      <c r="AC1296" s="104"/>
      <c r="AD1296" s="104"/>
    </row>
    <row r="1297" spans="1:30">
      <c r="A1297" s="106"/>
      <c r="B1297" s="68" t="str">
        <f t="shared" si="140"/>
        <v>選択</v>
      </c>
      <c r="C1297" s="68">
        <f t="shared" si="141"/>
        <v>0</v>
      </c>
      <c r="D1297" s="68">
        <f t="shared" si="141"/>
        <v>0</v>
      </c>
      <c r="E1297" s="143">
        <f t="shared" si="139"/>
        <v>1297</v>
      </c>
      <c r="F1297" s="68"/>
      <c r="G1297" s="68" t="str">
        <f t="shared" si="142"/>
        <v>←先にカタログのタイプを選択</v>
      </c>
      <c r="AB1297" s="104"/>
      <c r="AC1297" s="104"/>
      <c r="AD1297" s="104"/>
    </row>
    <row r="1298" spans="1:30">
      <c r="A1298" s="106"/>
      <c r="B1298" s="68" t="str">
        <f t="shared" si="140"/>
        <v>選択</v>
      </c>
      <c r="C1298" s="68">
        <f t="shared" si="141"/>
        <v>0</v>
      </c>
      <c r="D1298" s="68">
        <f t="shared" si="141"/>
        <v>0</v>
      </c>
      <c r="E1298" s="143">
        <f t="shared" si="139"/>
        <v>1298</v>
      </c>
      <c r="F1298" s="68"/>
      <c r="G1298" s="68" t="str">
        <f t="shared" si="142"/>
        <v>←先にカタログのタイプを選択</v>
      </c>
      <c r="AB1298" s="104"/>
      <c r="AC1298" s="104"/>
      <c r="AD1298" s="104"/>
    </row>
    <row r="1299" spans="1:30">
      <c r="A1299" s="144"/>
      <c r="B1299" s="10"/>
      <c r="C1299" s="10"/>
      <c r="D1299" s="10"/>
      <c r="E1299" s="145">
        <f t="shared" si="139"/>
        <v>1299</v>
      </c>
      <c r="F1299" s="10"/>
      <c r="G1299" s="10"/>
      <c r="AB1299" s="104"/>
      <c r="AC1299" s="104"/>
      <c r="AD1299" s="104"/>
    </row>
    <row r="1300" spans="1:30">
      <c r="A1300" s="144"/>
      <c r="B1300" s="10"/>
      <c r="C1300" s="10"/>
      <c r="D1300" s="10"/>
      <c r="E1300" s="145">
        <f t="shared" si="139"/>
        <v>1300</v>
      </c>
      <c r="F1300" s="10"/>
      <c r="G1300" s="10"/>
      <c r="AB1300" s="104"/>
      <c r="AC1300" s="104"/>
      <c r="AD1300" s="104"/>
    </row>
    <row r="1301" spans="1:30">
      <c r="A1301" s="106">
        <v>39</v>
      </c>
      <c r="B1301" s="68" t="str">
        <f>IF(
$F$1301=2,CHOOSE(
$B$139,"選択",D2,G2,J2,M2,P2,S2,V2,Y2,AB2,AE2,AH2,AK2,AN2,AQ2,AT2,AW2,AZ2,BC2,BF2,BI2,BL2,BO2,BR2,BU2,BX2,CA2,CD2),IF(
$F$1301=3,CHOOSE(
$B$139,"選択",CM2,CP2,CS2,CV2,CY2,DB2,DE2,DH2,DK2,DN2,DQ2,DT2,DW2,DZ2,EC2,EF2,EI2,EL2,EO2,ER2,EU2,EX2,FA2,FD2,FG2,FJ2,FM2),IF(
$F$1301=4,CHOOSE(
$B$139,"選択",FT2,FW2,FZ2,GC2,GF2,GI2,GL2,GO2,GR2,GU2,GX2,HA2,HD2,HG2,HJ2,HM2,HP2,HS2,HV2,HY2,IB2,IE2,IH2,IK2,IN2,IQ2,IT2),IF(
$F$1301=5,CHOOSE(
$B$139,"選択",D2002,G2002,J2002,M2002,P2002,S2002,V2002,Y2002,AB2002,AE2002,AH2002,AK2002,AN2002,AQ2002,AT2002,AW2002,AZ2002,BC2002,BF2002,BI2002,BL2002,BO2002,BR2002,BU2002,BX2002,CA2002,CD2002),CHOOSE(
$B$139,"選択",CM2002,CP2002,CS2002,CV2002,CY2002,DB2002,DE2002,DH2002,DK2002,DN2002,DQ2002,DT2002,DW2002,DZ2002,EC2002,EF2002,EI2002,EL2002,EO2002,ER2002,EU2002,EX2002,FA2002,FD2002,FG2002,FJ2002,FM2002)))))</f>
        <v>選択</v>
      </c>
      <c r="C1301" s="68">
        <f>IF(
$F$1301=2,CHOOSE(
$B$139,0,E2,H2,K2,N2,Q2,T2,W2,Z2,AC2,AF2,AI2,AL2,AO2,AR2,AU2,AX2,BA2,BD2,BG2,BJ2,BM2,BP2,BS2,BV2,BY2,CB2,CE2),IF(
$F$1301=3,CHOOSE(
$B$139,0,CN2,CQ2,CT2,CW2,CZ2,DC2,DF2,DI2,DL2,DO2,DR2,DU2,DX2,EA2,ED2,EG2,EJ2,EM2,EP2,ES2,EV2,EY2,FB2,FE2,FH2,FK2,FN2),IF(
$F$1301=4,CHOOSE(
$B$139,0,FU2,FX2,GA2,GD2,GG2,GJ2,GM2,GP2,GS2,GV2,GY2,HB2,HE2,HH2,HK2,HN2,HQ2,HT2,HW2,HZ2,IC2,IF2,II2,IL2,IO2,IR2,IU2),IF(
$F$1301=5,CHOOSE(
$B$139,0,E2002,H2002,K2002,N2002,Q2002,T2002,W2002,Z2002,AC2002,AF2002,AI2002,AL2002,AO2002,AR2002,AU2002,AX2002,BA2002,BD2002,BG2002,BJ2002,BM2002,BP2002,BS2002,BV2002,BY2002,CB2002,CE2002),CHOOSE(
$B$139,0,CN2002,CQ2002,CT2002,CW2002,CZ2002,DC2002,DF2002,DI2002,DL2002,DO2002,DR2002,DU2002,DX2002,EA2002,ED2002,EG2002,EJ2002,EM2002,EP2002,ES2002,EV2002,EY2002,FB2002,FE2002,FH2002,FK2002,FN2002)))))</f>
        <v>0</v>
      </c>
      <c r="D1301" s="68">
        <f>IF(
$F$1301=2,CHOOSE(
$B$139,0,F2,I2,L2,O2,R2,U2,X2,AA2,AD2,AG2,AJ2,AM2,AP2,AS2,AV2,AY2,BB2,BE2,BH2,BK2,BN2,BQ2,BT2,BW2,BZ2,CC2,CF2),IF(
$F$1301=3,CHOOSE(
$B$139,0,CO2,CR2,CU2,CX2,DA2,DD2,DG2,DJ2,DM2,DP2,DS2,DV2,DY2,EB2,EE2,EH2,EK2,EN2,EQ2,ET2,EW2,EZ2,FC2,FF2,FI2,FL2,FO2),IF(
$F$1301=4,CHOOSE(
$B$139,0,FV2,FY2,GB2,GE2,GH2,GK2,GN2,GQ2,GT2,GW2,GZ2,HC2,HF2,HI2,HL2,HO2,HR2,HU2,HX2,IA2,ID2,IG2,IJ2,IM2,IP2,IS2,IV2),IF(
$F$1301=5,CHOOSE(
$B$139,0,F2002,I2002,L2002,O2002,R2002,U2002,X2002,AA2002,AD2002,AG2002,AJ2002,AM2002,AP2002,AS2002,AV2002,AY2002,BB2002,BE2002,BH2002,BK2002,BN2002,BQ2002,BT2002,BW2002,BZ2002,CC2002,CF2002),CHOOSE(
$B$139,0,CO2002,CR2002,CU2002,CX2002,DA2002,DD2002,DG2002,DJ2002,DM2002,DP2002,DS2002,DV2002,DY2002,EB2002,EE2002,EH2002,EK2002,EN2002,EQ2002,ET2002,EW2002,EZ2002,FC2002,FF2002,FI2002,FL2002,FO2002)))))</f>
        <v>0</v>
      </c>
      <c r="E1301" s="143">
        <f t="shared" si="139"/>
        <v>1301</v>
      </c>
      <c r="F1301" s="68">
        <v>1</v>
      </c>
      <c r="G1301" s="68" t="str">
        <f>CHOOSE($F$1301,"←先にカタログのタイプを選択",C2,CL2,FS2,C2002,CL2002)</f>
        <v>←先にカタログのタイプを選択</v>
      </c>
      <c r="AB1301" s="104"/>
      <c r="AC1301" s="104"/>
      <c r="AD1301" s="104"/>
    </row>
    <row r="1302" spans="1:30">
      <c r="A1302" s="106"/>
      <c r="B1302" s="68" t="str">
        <f t="shared" ref="B1302:B1328" si="143">IF(
$F$1301=2,CHOOSE(
$B$139,"選択",D3,G3,J3,M3,P3,S3,V3,Y3,AB3,AE3,AH3,AK3,AN3,AQ3,AT3,AW3,AZ3,BC3,BF3,BI3,BL3,BO3,BR3,BU3,BX3,CA3,CD3),IF(
$F$1301=3,CHOOSE(
$B$139,"選択",CM3,CP3,CS3,CV3,CY3,DB3,DE3,DH3,DK3,DN3,DQ3,DT3,DW3,DZ3,EC3,EF3,EI3,EL3,EO3,ER3,EU3,EX3,FA3,FD3,FG3,FJ3,FM3),IF(
$F$1301=4,CHOOSE(
$B$139,"選択",FT3,FW3,FZ3,GC3,GF3,GI3,GL3,GO3,GR3,GU3,GX3,HA3,HD3,HG3,HJ3,HM3,HP3,HS3,HV3,HY3,IB3,IE3,IH3,IK3,IN3,IQ3,IT3),IF(
$F$1301=5,CHOOSE(
$B$139,"選択",D2003,G2003,J2003,M2003,P2003,S2003,V2003,Y2003,AB2003,AE2003,AH2003,AK2003,AN2003,AQ2003,AT2003,AW2003,AZ2003,BC2003,BF2003,BI2003,BL2003,BO2003,BR2003,BU2003,BX2003,CA2003,CD2003),CHOOSE(
$B$139,"選択",CM2003,CP2003,CS2003,CV2003,CY2003,DB2003,DE2003,DH2003,DK2003,DN2003,DQ2003,DT2003,DW2003,DZ2003,EC2003,EF2003,EI2003,EL2003,EO2003,ER2003,EU2003,EX2003,FA2003,FD2003,FG2003,FJ2003,FM2003)))))</f>
        <v>選択</v>
      </c>
      <c r="C1302" s="68">
        <f t="shared" ref="C1302:D1328" si="144">IF(
$F$1301=2,CHOOSE(
$B$139,0,E3,H3,K3,N3,Q3,T3,W3,Z3,AC3,AF3,AI3,AL3,AO3,AR3,AU3,AX3,BA3,BD3,BG3,BJ3,BM3,BP3,BS3,BV3,BY3,CB3,CE3),IF(
$F$1301=3,CHOOSE(
$B$139,0,CN3,CQ3,CT3,CW3,CZ3,DC3,DF3,DI3,DL3,DO3,DR3,DU3,DX3,EA3,ED3,EG3,EJ3,EM3,EP3,ES3,EV3,EY3,FB3,FE3,FH3,FK3,FN3),IF(
$F$1301=4,CHOOSE(
$B$139,0,FU3,FX3,GA3,GD3,GG3,GJ3,GM3,GP3,GS3,GV3,GY3,HB3,HE3,HH3,HK3,HN3,HQ3,HT3,HW3,HZ3,IC3,IF3,II3,IL3,IO3,IR3,IU3),IF(
$F$1301=5,CHOOSE(
$B$139,0,E2003,H2003,K2003,N2003,Q2003,T2003,W2003,Z2003,AC2003,AF2003,AI2003,AL2003,AO2003,AR2003,AU2003,AX2003,BA2003,BD2003,BG2003,BJ2003,BM2003,BP2003,BS2003,BV2003,BY2003,CB2003,CE2003),CHOOSE(
$B$139,0,CN2003,CQ2003,CT2003,CW2003,CZ2003,DC2003,DF2003,DI2003,DL2003,DO2003,DR2003,DU2003,DX2003,EA2003,ED2003,EG2003,EJ2003,EM2003,EP2003,ES2003,EV2003,EY2003,FB2003,FE2003,FH2003,FK2003,FN2003)))))</f>
        <v>0</v>
      </c>
      <c r="D1302" s="68">
        <f t="shared" si="144"/>
        <v>0</v>
      </c>
      <c r="E1302" s="143">
        <f t="shared" si="139"/>
        <v>1302</v>
      </c>
      <c r="F1302" s="68"/>
      <c r="G1302" s="68" t="str">
        <f t="shared" ref="G1302:G1328" si="145">CHOOSE($F$1301,"←先にカタログのタイプを選択",C3,CL3,FS3,C2003,CL2003)</f>
        <v>←先にカタログのタイプを選択</v>
      </c>
      <c r="AB1302" s="104"/>
      <c r="AC1302" s="104"/>
      <c r="AD1302" s="104"/>
    </row>
    <row r="1303" spans="1:30">
      <c r="A1303" s="106"/>
      <c r="B1303" s="68" t="str">
        <f t="shared" si="143"/>
        <v>選択</v>
      </c>
      <c r="C1303" s="68">
        <f t="shared" si="144"/>
        <v>0</v>
      </c>
      <c r="D1303" s="68">
        <f t="shared" si="144"/>
        <v>0</v>
      </c>
      <c r="E1303" s="143">
        <f t="shared" si="139"/>
        <v>1303</v>
      </c>
      <c r="F1303" s="68"/>
      <c r="G1303" s="68" t="str">
        <f t="shared" si="145"/>
        <v>←先にカタログのタイプを選択</v>
      </c>
      <c r="AB1303" s="104"/>
      <c r="AC1303" s="104"/>
      <c r="AD1303" s="104"/>
    </row>
    <row r="1304" spans="1:30">
      <c r="A1304" s="106"/>
      <c r="B1304" s="68" t="str">
        <f t="shared" si="143"/>
        <v>選択</v>
      </c>
      <c r="C1304" s="68">
        <f t="shared" si="144"/>
        <v>0</v>
      </c>
      <c r="D1304" s="68">
        <f t="shared" si="144"/>
        <v>0</v>
      </c>
      <c r="E1304" s="143">
        <f t="shared" si="139"/>
        <v>1304</v>
      </c>
      <c r="F1304" s="68"/>
      <c r="G1304" s="68" t="str">
        <f t="shared" si="145"/>
        <v>←先にカタログのタイプを選択</v>
      </c>
      <c r="AB1304" s="104"/>
      <c r="AC1304" s="104"/>
      <c r="AD1304" s="104"/>
    </row>
    <row r="1305" spans="1:30">
      <c r="A1305" s="106"/>
      <c r="B1305" s="68" t="str">
        <f t="shared" si="143"/>
        <v>選択</v>
      </c>
      <c r="C1305" s="68">
        <f t="shared" si="144"/>
        <v>0</v>
      </c>
      <c r="D1305" s="68">
        <f t="shared" si="144"/>
        <v>0</v>
      </c>
      <c r="E1305" s="143">
        <f t="shared" si="139"/>
        <v>1305</v>
      </c>
      <c r="F1305" s="68"/>
      <c r="G1305" s="68" t="str">
        <f t="shared" si="145"/>
        <v>←先にカタログのタイプを選択</v>
      </c>
      <c r="AB1305" s="104"/>
      <c r="AC1305" s="104"/>
      <c r="AD1305" s="104"/>
    </row>
    <row r="1306" spans="1:30">
      <c r="A1306" s="106"/>
      <c r="B1306" s="68" t="str">
        <f t="shared" si="143"/>
        <v>選択</v>
      </c>
      <c r="C1306" s="68">
        <f t="shared" si="144"/>
        <v>0</v>
      </c>
      <c r="D1306" s="68">
        <f t="shared" si="144"/>
        <v>0</v>
      </c>
      <c r="E1306" s="143">
        <f t="shared" si="139"/>
        <v>1306</v>
      </c>
      <c r="F1306" s="68"/>
      <c r="G1306" s="68" t="str">
        <f t="shared" si="145"/>
        <v>←先にカタログのタイプを選択</v>
      </c>
      <c r="AB1306" s="104"/>
      <c r="AC1306" s="104"/>
      <c r="AD1306" s="104"/>
    </row>
    <row r="1307" spans="1:30">
      <c r="A1307" s="106"/>
      <c r="B1307" s="68" t="str">
        <f t="shared" si="143"/>
        <v>選択</v>
      </c>
      <c r="C1307" s="68">
        <f t="shared" si="144"/>
        <v>0</v>
      </c>
      <c r="D1307" s="68">
        <f t="shared" si="144"/>
        <v>0</v>
      </c>
      <c r="E1307" s="143">
        <f t="shared" si="139"/>
        <v>1307</v>
      </c>
      <c r="F1307" s="68"/>
      <c r="G1307" s="68" t="str">
        <f t="shared" si="145"/>
        <v>←先にカタログのタイプを選択</v>
      </c>
      <c r="AB1307" s="104"/>
      <c r="AC1307" s="104"/>
      <c r="AD1307" s="104"/>
    </row>
    <row r="1308" spans="1:30">
      <c r="A1308" s="106"/>
      <c r="B1308" s="68" t="str">
        <f t="shared" si="143"/>
        <v>選択</v>
      </c>
      <c r="C1308" s="68">
        <f t="shared" si="144"/>
        <v>0</v>
      </c>
      <c r="D1308" s="68">
        <f t="shared" si="144"/>
        <v>0</v>
      </c>
      <c r="E1308" s="143">
        <f t="shared" si="139"/>
        <v>1308</v>
      </c>
      <c r="F1308" s="68"/>
      <c r="G1308" s="68" t="str">
        <f t="shared" si="145"/>
        <v>←先にカタログのタイプを選択</v>
      </c>
      <c r="AB1308" s="104"/>
      <c r="AC1308" s="104"/>
      <c r="AD1308" s="104"/>
    </row>
    <row r="1309" spans="1:30">
      <c r="A1309" s="106"/>
      <c r="B1309" s="68" t="str">
        <f t="shared" si="143"/>
        <v>選択</v>
      </c>
      <c r="C1309" s="68">
        <f t="shared" si="144"/>
        <v>0</v>
      </c>
      <c r="D1309" s="68">
        <f t="shared" si="144"/>
        <v>0</v>
      </c>
      <c r="E1309" s="143">
        <f t="shared" si="139"/>
        <v>1309</v>
      </c>
      <c r="F1309" s="68"/>
      <c r="G1309" s="68" t="str">
        <f t="shared" si="145"/>
        <v>←先にカタログのタイプを選択</v>
      </c>
      <c r="AB1309" s="104"/>
      <c r="AC1309" s="104"/>
      <c r="AD1309" s="104"/>
    </row>
    <row r="1310" spans="1:30">
      <c r="A1310" s="106"/>
      <c r="B1310" s="68" t="str">
        <f t="shared" si="143"/>
        <v>選択</v>
      </c>
      <c r="C1310" s="68">
        <f t="shared" si="144"/>
        <v>0</v>
      </c>
      <c r="D1310" s="68">
        <f t="shared" si="144"/>
        <v>0</v>
      </c>
      <c r="E1310" s="143">
        <f t="shared" si="139"/>
        <v>1310</v>
      </c>
      <c r="F1310" s="68"/>
      <c r="G1310" s="68" t="str">
        <f t="shared" si="145"/>
        <v>←先にカタログのタイプを選択</v>
      </c>
      <c r="AB1310" s="104"/>
      <c r="AC1310" s="104"/>
      <c r="AD1310" s="104"/>
    </row>
    <row r="1311" spans="1:30">
      <c r="A1311" s="106"/>
      <c r="B1311" s="68" t="str">
        <f t="shared" si="143"/>
        <v>選択</v>
      </c>
      <c r="C1311" s="68">
        <f t="shared" si="144"/>
        <v>0</v>
      </c>
      <c r="D1311" s="68">
        <f t="shared" si="144"/>
        <v>0</v>
      </c>
      <c r="E1311" s="143">
        <f t="shared" si="139"/>
        <v>1311</v>
      </c>
      <c r="F1311" s="68"/>
      <c r="G1311" s="68" t="str">
        <f t="shared" si="145"/>
        <v>←先にカタログのタイプを選択</v>
      </c>
      <c r="AB1311" s="104"/>
      <c r="AC1311" s="104"/>
      <c r="AD1311" s="104"/>
    </row>
    <row r="1312" spans="1:30">
      <c r="A1312" s="106"/>
      <c r="B1312" s="68" t="str">
        <f t="shared" si="143"/>
        <v>選択</v>
      </c>
      <c r="C1312" s="68">
        <f t="shared" si="144"/>
        <v>0</v>
      </c>
      <c r="D1312" s="68">
        <f t="shared" si="144"/>
        <v>0</v>
      </c>
      <c r="E1312" s="143">
        <f t="shared" si="139"/>
        <v>1312</v>
      </c>
      <c r="F1312" s="68"/>
      <c r="G1312" s="68" t="str">
        <f t="shared" si="145"/>
        <v>←先にカタログのタイプを選択</v>
      </c>
      <c r="AB1312" s="104"/>
      <c r="AC1312" s="104"/>
      <c r="AD1312" s="104"/>
    </row>
    <row r="1313" spans="1:30">
      <c r="A1313" s="106"/>
      <c r="B1313" s="68" t="str">
        <f t="shared" si="143"/>
        <v>選択</v>
      </c>
      <c r="C1313" s="68">
        <f t="shared" si="144"/>
        <v>0</v>
      </c>
      <c r="D1313" s="68">
        <f t="shared" si="144"/>
        <v>0</v>
      </c>
      <c r="E1313" s="143">
        <f t="shared" si="139"/>
        <v>1313</v>
      </c>
      <c r="F1313" s="68"/>
      <c r="G1313" s="68" t="str">
        <f t="shared" si="145"/>
        <v>←先にカタログのタイプを選択</v>
      </c>
      <c r="AB1313" s="104"/>
      <c r="AC1313" s="104"/>
      <c r="AD1313" s="104"/>
    </row>
    <row r="1314" spans="1:30">
      <c r="A1314" s="106"/>
      <c r="B1314" s="68" t="str">
        <f t="shared" si="143"/>
        <v>選択</v>
      </c>
      <c r="C1314" s="68">
        <f t="shared" si="144"/>
        <v>0</v>
      </c>
      <c r="D1314" s="68">
        <f t="shared" si="144"/>
        <v>0</v>
      </c>
      <c r="E1314" s="143">
        <f t="shared" si="139"/>
        <v>1314</v>
      </c>
      <c r="F1314" s="68"/>
      <c r="G1314" s="68" t="str">
        <f t="shared" si="145"/>
        <v>←先にカタログのタイプを選択</v>
      </c>
      <c r="AB1314" s="104"/>
      <c r="AC1314" s="104"/>
      <c r="AD1314" s="104"/>
    </row>
    <row r="1315" spans="1:30">
      <c r="A1315" s="106"/>
      <c r="B1315" s="68" t="str">
        <f t="shared" si="143"/>
        <v>選択</v>
      </c>
      <c r="C1315" s="68">
        <f t="shared" si="144"/>
        <v>0</v>
      </c>
      <c r="D1315" s="68">
        <f t="shared" si="144"/>
        <v>0</v>
      </c>
      <c r="E1315" s="143">
        <f t="shared" ref="E1315:E1360" si="146">E1314+1</f>
        <v>1315</v>
      </c>
      <c r="F1315" s="68"/>
      <c r="G1315" s="68" t="str">
        <f t="shared" si="145"/>
        <v>←先にカタログのタイプを選択</v>
      </c>
      <c r="AB1315" s="104"/>
      <c r="AC1315" s="104"/>
      <c r="AD1315" s="104"/>
    </row>
    <row r="1316" spans="1:30">
      <c r="A1316" s="106"/>
      <c r="B1316" s="68" t="str">
        <f t="shared" si="143"/>
        <v>選択</v>
      </c>
      <c r="C1316" s="68">
        <f t="shared" si="144"/>
        <v>0</v>
      </c>
      <c r="D1316" s="68">
        <f t="shared" si="144"/>
        <v>0</v>
      </c>
      <c r="E1316" s="143">
        <f t="shared" si="146"/>
        <v>1316</v>
      </c>
      <c r="F1316" s="68"/>
      <c r="G1316" s="68" t="str">
        <f t="shared" si="145"/>
        <v>←先にカタログのタイプを選択</v>
      </c>
      <c r="AB1316" s="104"/>
      <c r="AC1316" s="104"/>
      <c r="AD1316" s="104"/>
    </row>
    <row r="1317" spans="1:30">
      <c r="A1317" s="106"/>
      <c r="B1317" s="68" t="str">
        <f t="shared" si="143"/>
        <v>選択</v>
      </c>
      <c r="C1317" s="68">
        <f t="shared" si="144"/>
        <v>0</v>
      </c>
      <c r="D1317" s="68">
        <f t="shared" si="144"/>
        <v>0</v>
      </c>
      <c r="E1317" s="143">
        <f t="shared" si="146"/>
        <v>1317</v>
      </c>
      <c r="F1317" s="68"/>
      <c r="G1317" s="68" t="str">
        <f t="shared" si="145"/>
        <v>←先にカタログのタイプを選択</v>
      </c>
      <c r="AB1317" s="104"/>
      <c r="AC1317" s="104"/>
      <c r="AD1317" s="104"/>
    </row>
    <row r="1318" spans="1:30">
      <c r="A1318" s="106"/>
      <c r="B1318" s="68" t="str">
        <f t="shared" si="143"/>
        <v>選択</v>
      </c>
      <c r="C1318" s="68">
        <f t="shared" si="144"/>
        <v>0</v>
      </c>
      <c r="D1318" s="68">
        <f t="shared" si="144"/>
        <v>0</v>
      </c>
      <c r="E1318" s="143">
        <f t="shared" si="146"/>
        <v>1318</v>
      </c>
      <c r="F1318" s="68"/>
      <c r="G1318" s="68" t="str">
        <f t="shared" si="145"/>
        <v>←先にカタログのタイプを選択</v>
      </c>
      <c r="AB1318" s="104"/>
      <c r="AC1318" s="104"/>
      <c r="AD1318" s="104"/>
    </row>
    <row r="1319" spans="1:30">
      <c r="A1319" s="106"/>
      <c r="B1319" s="68" t="str">
        <f t="shared" si="143"/>
        <v>選択</v>
      </c>
      <c r="C1319" s="68">
        <f t="shared" si="144"/>
        <v>0</v>
      </c>
      <c r="D1319" s="68">
        <f t="shared" si="144"/>
        <v>0</v>
      </c>
      <c r="E1319" s="143">
        <f t="shared" si="146"/>
        <v>1319</v>
      </c>
      <c r="F1319" s="68"/>
      <c r="G1319" s="68" t="str">
        <f t="shared" si="145"/>
        <v>←先にカタログのタイプを選択</v>
      </c>
      <c r="AB1319" s="104"/>
      <c r="AC1319" s="104"/>
      <c r="AD1319" s="104"/>
    </row>
    <row r="1320" spans="1:30">
      <c r="A1320" s="106"/>
      <c r="B1320" s="68" t="str">
        <f t="shared" si="143"/>
        <v>選択</v>
      </c>
      <c r="C1320" s="68">
        <f t="shared" si="144"/>
        <v>0</v>
      </c>
      <c r="D1320" s="68">
        <f t="shared" si="144"/>
        <v>0</v>
      </c>
      <c r="E1320" s="143">
        <f t="shared" si="146"/>
        <v>1320</v>
      </c>
      <c r="F1320" s="68"/>
      <c r="G1320" s="68" t="str">
        <f t="shared" si="145"/>
        <v>←先にカタログのタイプを選択</v>
      </c>
      <c r="AB1320" s="104"/>
      <c r="AC1320" s="104"/>
      <c r="AD1320" s="104"/>
    </row>
    <row r="1321" spans="1:30">
      <c r="A1321" s="106"/>
      <c r="B1321" s="68" t="str">
        <f t="shared" si="143"/>
        <v>選択</v>
      </c>
      <c r="C1321" s="68">
        <f t="shared" si="144"/>
        <v>0</v>
      </c>
      <c r="D1321" s="68">
        <f t="shared" si="144"/>
        <v>0</v>
      </c>
      <c r="E1321" s="143">
        <f t="shared" si="146"/>
        <v>1321</v>
      </c>
      <c r="F1321" s="68"/>
      <c r="G1321" s="68" t="str">
        <f t="shared" si="145"/>
        <v>←先にカタログのタイプを選択</v>
      </c>
      <c r="AB1321" s="104"/>
      <c r="AC1321" s="104"/>
      <c r="AD1321" s="104"/>
    </row>
    <row r="1322" spans="1:30">
      <c r="A1322" s="106"/>
      <c r="B1322" s="68" t="str">
        <f t="shared" si="143"/>
        <v>選択</v>
      </c>
      <c r="C1322" s="68">
        <f t="shared" si="144"/>
        <v>0</v>
      </c>
      <c r="D1322" s="68">
        <f t="shared" si="144"/>
        <v>0</v>
      </c>
      <c r="E1322" s="143">
        <f t="shared" si="146"/>
        <v>1322</v>
      </c>
      <c r="F1322" s="68"/>
      <c r="G1322" s="68" t="str">
        <f t="shared" si="145"/>
        <v>←先にカタログのタイプを選択</v>
      </c>
      <c r="AB1322" s="104"/>
      <c r="AC1322" s="104"/>
      <c r="AD1322" s="104"/>
    </row>
    <row r="1323" spans="1:30">
      <c r="A1323" s="106"/>
      <c r="B1323" s="68" t="str">
        <f t="shared" si="143"/>
        <v>選択</v>
      </c>
      <c r="C1323" s="68">
        <f t="shared" si="144"/>
        <v>0</v>
      </c>
      <c r="D1323" s="68">
        <f t="shared" si="144"/>
        <v>0</v>
      </c>
      <c r="E1323" s="143">
        <f t="shared" si="146"/>
        <v>1323</v>
      </c>
      <c r="F1323" s="68"/>
      <c r="G1323" s="68" t="str">
        <f t="shared" si="145"/>
        <v>←先にカタログのタイプを選択</v>
      </c>
      <c r="AB1323" s="104"/>
      <c r="AC1323" s="104"/>
      <c r="AD1323" s="104"/>
    </row>
    <row r="1324" spans="1:30">
      <c r="A1324" s="106"/>
      <c r="B1324" s="68" t="str">
        <f t="shared" si="143"/>
        <v>選択</v>
      </c>
      <c r="C1324" s="68">
        <f t="shared" si="144"/>
        <v>0</v>
      </c>
      <c r="D1324" s="68">
        <f t="shared" si="144"/>
        <v>0</v>
      </c>
      <c r="E1324" s="143">
        <f t="shared" si="146"/>
        <v>1324</v>
      </c>
      <c r="F1324" s="68"/>
      <c r="G1324" s="68" t="str">
        <f t="shared" si="145"/>
        <v>←先にカタログのタイプを選択</v>
      </c>
      <c r="AB1324" s="104"/>
      <c r="AC1324" s="104"/>
      <c r="AD1324" s="104"/>
    </row>
    <row r="1325" spans="1:30">
      <c r="A1325" s="106"/>
      <c r="B1325" s="68" t="str">
        <f t="shared" si="143"/>
        <v>選択</v>
      </c>
      <c r="C1325" s="68">
        <f t="shared" si="144"/>
        <v>0</v>
      </c>
      <c r="D1325" s="68">
        <f t="shared" si="144"/>
        <v>0</v>
      </c>
      <c r="E1325" s="143">
        <f t="shared" si="146"/>
        <v>1325</v>
      </c>
      <c r="F1325" s="68"/>
      <c r="G1325" s="68" t="str">
        <f t="shared" si="145"/>
        <v>←先にカタログのタイプを選択</v>
      </c>
      <c r="AB1325" s="104"/>
      <c r="AC1325" s="104"/>
      <c r="AD1325" s="104"/>
    </row>
    <row r="1326" spans="1:30">
      <c r="A1326" s="106"/>
      <c r="B1326" s="68" t="str">
        <f t="shared" si="143"/>
        <v>選択</v>
      </c>
      <c r="C1326" s="68">
        <f t="shared" si="144"/>
        <v>0</v>
      </c>
      <c r="D1326" s="68">
        <f t="shared" si="144"/>
        <v>0</v>
      </c>
      <c r="E1326" s="143">
        <f t="shared" si="146"/>
        <v>1326</v>
      </c>
      <c r="F1326" s="68"/>
      <c r="G1326" s="68" t="str">
        <f t="shared" si="145"/>
        <v>←先にカタログのタイプを選択</v>
      </c>
      <c r="AB1326" s="104"/>
      <c r="AC1326" s="104"/>
      <c r="AD1326" s="104"/>
    </row>
    <row r="1327" spans="1:30">
      <c r="A1327" s="106"/>
      <c r="B1327" s="68" t="str">
        <f t="shared" si="143"/>
        <v>選択</v>
      </c>
      <c r="C1327" s="68">
        <f t="shared" si="144"/>
        <v>0</v>
      </c>
      <c r="D1327" s="68">
        <f t="shared" si="144"/>
        <v>0</v>
      </c>
      <c r="E1327" s="143">
        <f t="shared" si="146"/>
        <v>1327</v>
      </c>
      <c r="F1327" s="68"/>
      <c r="G1327" s="68" t="str">
        <f t="shared" si="145"/>
        <v>←先にカタログのタイプを選択</v>
      </c>
      <c r="AB1327" s="104"/>
      <c r="AC1327" s="104"/>
      <c r="AD1327" s="104"/>
    </row>
    <row r="1328" spans="1:30">
      <c r="A1328" s="106"/>
      <c r="B1328" s="68" t="str">
        <f t="shared" si="143"/>
        <v>選択</v>
      </c>
      <c r="C1328" s="68">
        <f t="shared" si="144"/>
        <v>0</v>
      </c>
      <c r="D1328" s="68">
        <f t="shared" si="144"/>
        <v>0</v>
      </c>
      <c r="E1328" s="143">
        <f t="shared" si="146"/>
        <v>1328</v>
      </c>
      <c r="F1328" s="68"/>
      <c r="G1328" s="68" t="str">
        <f t="shared" si="145"/>
        <v>←先にカタログのタイプを選択</v>
      </c>
      <c r="AB1328" s="104"/>
      <c r="AC1328" s="104"/>
      <c r="AD1328" s="104"/>
    </row>
    <row r="1329" spans="1:30">
      <c r="A1329" s="144"/>
      <c r="B1329" s="10"/>
      <c r="C1329" s="10"/>
      <c r="D1329" s="10"/>
      <c r="E1329" s="145">
        <f t="shared" si="146"/>
        <v>1329</v>
      </c>
      <c r="F1329" s="10"/>
      <c r="G1329" s="10"/>
      <c r="AB1329" s="104"/>
      <c r="AC1329" s="104"/>
      <c r="AD1329" s="104"/>
    </row>
    <row r="1330" spans="1:30">
      <c r="A1330" s="144"/>
      <c r="B1330" s="10"/>
      <c r="C1330" s="10"/>
      <c r="D1330" s="10"/>
      <c r="E1330" s="145">
        <f t="shared" si="146"/>
        <v>1330</v>
      </c>
      <c r="F1330" s="10"/>
      <c r="G1330" s="10"/>
      <c r="AB1330" s="104"/>
      <c r="AC1330" s="104"/>
      <c r="AD1330" s="104"/>
    </row>
    <row r="1331" spans="1:30">
      <c r="A1331" s="106">
        <v>40</v>
      </c>
      <c r="B1331" s="68" t="str">
        <f>IF(
$F$1331=2,CHOOSE(
$B$140,"選択",D2,G2,J2,M2,P2,S2,V2,Y2,AB2,AE2,AH2,AK2,AN2,AQ2,AT2,AW2,AZ2,BC2,BF2,BI2,BL2,BO2,BR2,BU2,BX2,CA2,CD2),IF(
$F$1331=3,CHOOSE(
$B$140,"選択",CM2,CP2,CS2,CV2,CY2,DB2,DE2,DH2,DK2,DN2,DQ2,DT2,DW2,DZ2,EC2,EF2,EI2,EL2,EO2,ER2,EU2,EX2,FA2,FD2,FG2,FJ2,FM2),IF(
$F$1331=4,CHOOSE(
$B$140,"選択",FT2,FW2,FZ2,GC2,GF2,GI2,GL2,GO2,GR2,GU2,GX2,HA2,HD2,HG2,HJ2,HM2,HP2,HS2,HV2,HY2,IB2,IE2,IH2,IK2,IN2,IQ2,IT2),IF(
$F$1331=5,CHOOSE(
$B$140,"選択",D2002,G2002,J2002,M2002,P2002,S2002,V2002,Y2002,AB2002,AE2002,AH2002,AK2002,AN2002,AQ2002,AT2002,AW2002,AZ2002,BC2002,BF2002,BI2002,BL2002,BO2002,BR2002,BU2002,BX2002,CA2002,CD2002),CHOOSE(
$B$140,"選択",CM2002,CP2002,CS2002,CV2002,CY2002,DB2002,DE2002,DH2002,DK2002,DN2002,DQ2002,DT2002,DW2002,DZ2002,EC2002,EF2002,EI2002,EL2002,EO2002,ER2002,EU2002,EX2002,FA2002,FD2002,FG2002,FJ2002,FM2002)))))</f>
        <v>選択</v>
      </c>
      <c r="C1331" s="68">
        <f>IF(
$F$1331=2,CHOOSE(
$B$140,0,E2,H2,K2,N2,Q2,T2,W2,Z2,AC2,AF2,AI2,AL2,AO2,AR2,AU2,AX2,BA2,BD2,BG2,BJ2,BM2,BP2,BS2,BV2,BY2,CB2,CE2),IF(
$F$1331=3,CHOOSE(
$B$140,0,CN2,CQ2,CT2,CW2,CZ2,DC2,DF2,DI2,DL2,DO2,DR2,DU2,DX2,EA2,ED2,EG2,EJ2,EM2,EP2,ES2,EV2,EY2,FB2,FE2,FH2,FK2,FN2),IF(
$F$1331=4,CHOOSE(
$B$140,0,FU2,FX2,GA2,GD2,GG2,GJ2,GM2,GP2,GS2,GV2,GY2,HB2,HE2,HH2,HK2,HN2,HQ2,HT2,HW2,HZ2,IC2,IF2,II2,IL2,IO2,IR2,IU2),IF(
$F$1331=5,CHOOSE(
$B$140,0,E2002,H2002,K2002,N2002,Q2002,T2002,W2002,Z2002,AC2002,AF2002,AI2002,AL2002,AO2002,AR2002,AU2002,AX2002,BA2002,BD2002,BG2002,BJ2002,BM2002,BP2002,BS2002,BV2002,BY2002,CB2002,CE2002),CHOOSE(
$B$140,0,CN2002,CQ2002,CT2002,CW2002,CZ2002,DC2002,DF2002,DI2002,DL2002,DO2002,DR2002,DU2002,DX2002,EA2002,ED2002,EG2002,EJ2002,EM2002,EP2002,ES2002,EV2002,EY2002,FB2002,FE2002,FH2002,FK2002,FN2002)))))</f>
        <v>0</v>
      </c>
      <c r="D1331" s="68">
        <f>IF(
$F$1331=2,CHOOSE(
$B$140,0,F2,I2,L2,O2,R2,U2,X2,AA2,AD2,AG2,AJ2,AM2,AP2,AS2,AV2,AY2,BB2,BE2,BH2,BK2,BN2,BQ2,BT2,BW2,BZ2,CC2,CF2),IF(
$F$1331=3,CHOOSE(
$B$140,0,CO2,CR2,CU2,CX2,DA2,DD2,DG2,DJ2,DM2,DP2,DS2,DV2,DY2,EB2,EE2,EH2,EK2,EN2,EQ2,ET2,EW2,EZ2,FC2,FF2,FI2,FL2,FO2),IF(
$F$1331=4,CHOOSE(
$B$140,0,FV2,FY2,GB2,GE2,GH2,GK2,GN2,GQ2,GT2,GW2,GZ2,HC2,HF2,HI2,HL2,HO2,HR2,HU2,HX2,IA2,ID2,IG2,IJ2,IM2,IP2,IS2,IV2),IF(
$F$1331=5,CHOOSE(
$B$140,0,F2002,I2002,L2002,O2002,R2002,U2002,X2002,AA2002,AD2002,AG2002,AJ2002,AM2002,AP2002,AS2002,AV2002,AY2002,BB2002,BE2002,BH2002,BK2002,BN2002,BQ2002,BT2002,BW2002,BZ2002,CC2002,CF2002),CHOOSE(
$B$140,0,CO2002,CR2002,CU2002,CX2002,DA2002,DD2002,DG2002,DJ2002,DM2002,DP2002,DS2002,DV2002,DY2002,EB2002,EE2002,EH2002,EK2002,EN2002,EQ2002,ET2002,EW2002,EZ2002,FC2002,FF2002,FI2002,FL2002,FO2002)))))</f>
        <v>0</v>
      </c>
      <c r="E1331" s="143">
        <f t="shared" si="146"/>
        <v>1331</v>
      </c>
      <c r="F1331" s="68">
        <v>1</v>
      </c>
      <c r="G1331" s="68" t="str">
        <f>CHOOSE($F$1331,"←先にカタログのタイプを選択",C2,CL2,FS2,C2002,CL2002)</f>
        <v>←先にカタログのタイプを選択</v>
      </c>
      <c r="AB1331" s="104"/>
      <c r="AC1331" s="104"/>
      <c r="AD1331" s="104"/>
    </row>
    <row r="1332" spans="1:30">
      <c r="A1332" s="106"/>
      <c r="B1332" s="68" t="str">
        <f t="shared" ref="B1332:B1358" si="147">IF(
$F$1331=2,CHOOSE(
$B$140,"選択",D3,G3,J3,M3,P3,S3,V3,Y3,AB3,AE3,AH3,AK3,AN3,AQ3,AT3,AW3,AZ3,BC3,BF3,BI3,BL3,BO3,BR3,BU3,BX3,CA3,CD3),IF(
$F$1331=3,CHOOSE(
$B$140,"選択",CM3,CP3,CS3,CV3,CY3,DB3,DE3,DH3,DK3,DN3,DQ3,DT3,DW3,DZ3,EC3,EF3,EI3,EL3,EO3,ER3,EU3,EX3,FA3,FD3,FG3,FJ3,FM3),IF(
$F$1331=4,CHOOSE(
$B$140,"選択",FT3,FW3,FZ3,GC3,GF3,GI3,GL3,GO3,GR3,GU3,GX3,HA3,HD3,HG3,HJ3,HM3,HP3,HS3,HV3,HY3,IB3,IE3,IH3,IK3,IN3,IQ3,IT3),IF(
$F$1331=5,CHOOSE(
$B$140,"選択",D2003,G2003,J2003,M2003,P2003,S2003,V2003,Y2003,AB2003,AE2003,AH2003,AK2003,AN2003,AQ2003,AT2003,AW2003,AZ2003,BC2003,BF2003,BI2003,BL2003,BO2003,BR2003,BU2003,BX2003,CA2003,CD2003),CHOOSE(
$B$140,"選択",CM2003,CP2003,CS2003,CV2003,CY2003,DB2003,DE2003,DH2003,DK2003,DN2003,DQ2003,DT2003,DW2003,DZ2003,EC2003,EF2003,EI2003,EL2003,EO2003,ER2003,EU2003,EX2003,FA2003,FD2003,FG2003,FJ2003,FM2003)))))</f>
        <v>選択</v>
      </c>
      <c r="C1332" s="68">
        <f t="shared" ref="C1332:D1358" si="148">IF(
$F$1331=2,CHOOSE(
$B$140,0,E3,H3,K3,N3,Q3,T3,W3,Z3,AC3,AF3,AI3,AL3,AO3,AR3,AU3,AX3,BA3,BD3,BG3,BJ3,BM3,BP3,BS3,BV3,BY3,CB3,CE3),IF(
$F$1331=3,CHOOSE(
$B$140,0,CN3,CQ3,CT3,CW3,CZ3,DC3,DF3,DI3,DL3,DO3,DR3,DU3,DX3,EA3,ED3,EG3,EJ3,EM3,EP3,ES3,EV3,EY3,FB3,FE3,FH3,FK3,FN3),IF(
$F$1331=4,CHOOSE(
$B$140,0,FU3,FX3,GA3,GD3,GG3,GJ3,GM3,GP3,GS3,GV3,GY3,HB3,HE3,HH3,HK3,HN3,HQ3,HT3,HW3,HZ3,IC3,IF3,II3,IL3,IO3,IR3,IU3),IF(
$F$1331=5,CHOOSE(
$B$140,0,E2003,H2003,K2003,N2003,Q2003,T2003,W2003,Z2003,AC2003,AF2003,AI2003,AL2003,AO2003,AR2003,AU2003,AX2003,BA2003,BD2003,BG2003,BJ2003,BM2003,BP2003,BS2003,BV2003,BY2003,CB2003,CE2003),CHOOSE(
$B$140,0,CN2003,CQ2003,CT2003,CW2003,CZ2003,DC2003,DF2003,DI2003,DL2003,DO2003,DR2003,DU2003,DX2003,EA2003,ED2003,EG2003,EJ2003,EM2003,EP2003,ES2003,EV2003,EY2003,FB2003,FE2003,FH2003,FK2003,FN2003)))))</f>
        <v>0</v>
      </c>
      <c r="D1332" s="68">
        <f t="shared" si="148"/>
        <v>0</v>
      </c>
      <c r="E1332" s="143">
        <f t="shared" si="146"/>
        <v>1332</v>
      </c>
      <c r="F1332" s="68"/>
      <c r="G1332" s="68" t="str">
        <f t="shared" ref="G1332:G1358" si="149">CHOOSE($F$1331,"←先にカタログのタイプを選択",C3,CL3,FS3,C2003,CL2003)</f>
        <v>←先にカタログのタイプを選択</v>
      </c>
      <c r="AB1332" s="104"/>
      <c r="AC1332" s="104"/>
      <c r="AD1332" s="104"/>
    </row>
    <row r="1333" spans="1:30">
      <c r="A1333" s="106"/>
      <c r="B1333" s="68" t="str">
        <f t="shared" si="147"/>
        <v>選択</v>
      </c>
      <c r="C1333" s="68">
        <f t="shared" si="148"/>
        <v>0</v>
      </c>
      <c r="D1333" s="68">
        <f t="shared" si="148"/>
        <v>0</v>
      </c>
      <c r="E1333" s="143">
        <f t="shared" si="146"/>
        <v>1333</v>
      </c>
      <c r="F1333" s="68"/>
      <c r="G1333" s="68" t="str">
        <f t="shared" si="149"/>
        <v>←先にカタログのタイプを選択</v>
      </c>
      <c r="AB1333" s="104"/>
      <c r="AC1333" s="104"/>
      <c r="AD1333" s="104"/>
    </row>
    <row r="1334" spans="1:30">
      <c r="A1334" s="106"/>
      <c r="B1334" s="68" t="str">
        <f t="shared" si="147"/>
        <v>選択</v>
      </c>
      <c r="C1334" s="68">
        <f t="shared" si="148"/>
        <v>0</v>
      </c>
      <c r="D1334" s="68">
        <f t="shared" si="148"/>
        <v>0</v>
      </c>
      <c r="E1334" s="143">
        <f t="shared" si="146"/>
        <v>1334</v>
      </c>
      <c r="F1334" s="68"/>
      <c r="G1334" s="68" t="str">
        <f t="shared" si="149"/>
        <v>←先にカタログのタイプを選択</v>
      </c>
      <c r="AB1334" s="104"/>
      <c r="AC1334" s="104"/>
      <c r="AD1334" s="104"/>
    </row>
    <row r="1335" spans="1:30">
      <c r="A1335" s="106"/>
      <c r="B1335" s="68" t="str">
        <f t="shared" si="147"/>
        <v>選択</v>
      </c>
      <c r="C1335" s="68">
        <f t="shared" si="148"/>
        <v>0</v>
      </c>
      <c r="D1335" s="68">
        <f t="shared" si="148"/>
        <v>0</v>
      </c>
      <c r="E1335" s="143">
        <f t="shared" si="146"/>
        <v>1335</v>
      </c>
      <c r="F1335" s="68"/>
      <c r="G1335" s="68" t="str">
        <f t="shared" si="149"/>
        <v>←先にカタログのタイプを選択</v>
      </c>
      <c r="AB1335" s="104"/>
      <c r="AC1335" s="104"/>
      <c r="AD1335" s="104"/>
    </row>
    <row r="1336" spans="1:30">
      <c r="A1336" s="106"/>
      <c r="B1336" s="68" t="str">
        <f t="shared" si="147"/>
        <v>選択</v>
      </c>
      <c r="C1336" s="68">
        <f t="shared" si="148"/>
        <v>0</v>
      </c>
      <c r="D1336" s="68">
        <f t="shared" si="148"/>
        <v>0</v>
      </c>
      <c r="E1336" s="143">
        <f t="shared" si="146"/>
        <v>1336</v>
      </c>
      <c r="F1336" s="68"/>
      <c r="G1336" s="68" t="str">
        <f t="shared" si="149"/>
        <v>←先にカタログのタイプを選択</v>
      </c>
      <c r="AB1336" s="104"/>
      <c r="AC1336" s="104"/>
      <c r="AD1336" s="104"/>
    </row>
    <row r="1337" spans="1:30">
      <c r="A1337" s="106"/>
      <c r="B1337" s="68" t="str">
        <f t="shared" si="147"/>
        <v>選択</v>
      </c>
      <c r="C1337" s="68">
        <f t="shared" si="148"/>
        <v>0</v>
      </c>
      <c r="D1337" s="68">
        <f t="shared" si="148"/>
        <v>0</v>
      </c>
      <c r="E1337" s="143">
        <f t="shared" si="146"/>
        <v>1337</v>
      </c>
      <c r="F1337" s="68"/>
      <c r="G1337" s="68" t="str">
        <f t="shared" si="149"/>
        <v>←先にカタログのタイプを選択</v>
      </c>
      <c r="AB1337" s="104"/>
      <c r="AC1337" s="104"/>
      <c r="AD1337" s="104"/>
    </row>
    <row r="1338" spans="1:30">
      <c r="A1338" s="106"/>
      <c r="B1338" s="68" t="str">
        <f t="shared" si="147"/>
        <v>選択</v>
      </c>
      <c r="C1338" s="68">
        <f t="shared" si="148"/>
        <v>0</v>
      </c>
      <c r="D1338" s="68">
        <f t="shared" si="148"/>
        <v>0</v>
      </c>
      <c r="E1338" s="143">
        <f t="shared" si="146"/>
        <v>1338</v>
      </c>
      <c r="F1338" s="68"/>
      <c r="G1338" s="68" t="str">
        <f t="shared" si="149"/>
        <v>←先にカタログのタイプを選択</v>
      </c>
      <c r="AB1338" s="104"/>
      <c r="AC1338" s="104"/>
      <c r="AD1338" s="104"/>
    </row>
    <row r="1339" spans="1:30">
      <c r="A1339" s="106"/>
      <c r="B1339" s="68" t="str">
        <f t="shared" si="147"/>
        <v>選択</v>
      </c>
      <c r="C1339" s="68">
        <f t="shared" si="148"/>
        <v>0</v>
      </c>
      <c r="D1339" s="68">
        <f t="shared" si="148"/>
        <v>0</v>
      </c>
      <c r="E1339" s="143">
        <f t="shared" si="146"/>
        <v>1339</v>
      </c>
      <c r="F1339" s="68"/>
      <c r="G1339" s="68" t="str">
        <f t="shared" si="149"/>
        <v>←先にカタログのタイプを選択</v>
      </c>
      <c r="AB1339" s="104"/>
      <c r="AC1339" s="104"/>
      <c r="AD1339" s="104"/>
    </row>
    <row r="1340" spans="1:30">
      <c r="A1340" s="106"/>
      <c r="B1340" s="68" t="str">
        <f t="shared" si="147"/>
        <v>選択</v>
      </c>
      <c r="C1340" s="68">
        <f t="shared" si="148"/>
        <v>0</v>
      </c>
      <c r="D1340" s="68">
        <f t="shared" si="148"/>
        <v>0</v>
      </c>
      <c r="E1340" s="143">
        <f t="shared" si="146"/>
        <v>1340</v>
      </c>
      <c r="F1340" s="68"/>
      <c r="G1340" s="68" t="str">
        <f t="shared" si="149"/>
        <v>←先にカタログのタイプを選択</v>
      </c>
      <c r="AB1340" s="104"/>
      <c r="AC1340" s="104"/>
      <c r="AD1340" s="104"/>
    </row>
    <row r="1341" spans="1:30">
      <c r="A1341" s="106"/>
      <c r="B1341" s="68" t="str">
        <f t="shared" si="147"/>
        <v>選択</v>
      </c>
      <c r="C1341" s="68">
        <f t="shared" si="148"/>
        <v>0</v>
      </c>
      <c r="D1341" s="68">
        <f t="shared" si="148"/>
        <v>0</v>
      </c>
      <c r="E1341" s="143">
        <f t="shared" si="146"/>
        <v>1341</v>
      </c>
      <c r="F1341" s="68"/>
      <c r="G1341" s="68" t="str">
        <f t="shared" si="149"/>
        <v>←先にカタログのタイプを選択</v>
      </c>
      <c r="AB1341" s="104"/>
      <c r="AC1341" s="104"/>
      <c r="AD1341" s="104"/>
    </row>
    <row r="1342" spans="1:30">
      <c r="A1342" s="106"/>
      <c r="B1342" s="68" t="str">
        <f t="shared" si="147"/>
        <v>選択</v>
      </c>
      <c r="C1342" s="68">
        <f t="shared" si="148"/>
        <v>0</v>
      </c>
      <c r="D1342" s="68">
        <f t="shared" si="148"/>
        <v>0</v>
      </c>
      <c r="E1342" s="143">
        <f t="shared" si="146"/>
        <v>1342</v>
      </c>
      <c r="F1342" s="68"/>
      <c r="G1342" s="68" t="str">
        <f t="shared" si="149"/>
        <v>←先にカタログのタイプを選択</v>
      </c>
      <c r="AB1342" s="104"/>
      <c r="AC1342" s="104"/>
      <c r="AD1342" s="104"/>
    </row>
    <row r="1343" spans="1:30">
      <c r="A1343" s="106"/>
      <c r="B1343" s="68" t="str">
        <f t="shared" si="147"/>
        <v>選択</v>
      </c>
      <c r="C1343" s="68">
        <f t="shared" si="148"/>
        <v>0</v>
      </c>
      <c r="D1343" s="68">
        <f t="shared" si="148"/>
        <v>0</v>
      </c>
      <c r="E1343" s="143">
        <f t="shared" si="146"/>
        <v>1343</v>
      </c>
      <c r="F1343" s="68"/>
      <c r="G1343" s="68" t="str">
        <f t="shared" si="149"/>
        <v>←先にカタログのタイプを選択</v>
      </c>
      <c r="AB1343" s="104"/>
      <c r="AC1343" s="104"/>
      <c r="AD1343" s="104"/>
    </row>
    <row r="1344" spans="1:30">
      <c r="A1344" s="106"/>
      <c r="B1344" s="68" t="str">
        <f t="shared" si="147"/>
        <v>選択</v>
      </c>
      <c r="C1344" s="68">
        <f t="shared" si="148"/>
        <v>0</v>
      </c>
      <c r="D1344" s="68">
        <f t="shared" si="148"/>
        <v>0</v>
      </c>
      <c r="E1344" s="143">
        <f t="shared" si="146"/>
        <v>1344</v>
      </c>
      <c r="F1344" s="68"/>
      <c r="G1344" s="68" t="str">
        <f t="shared" si="149"/>
        <v>←先にカタログのタイプを選択</v>
      </c>
      <c r="AB1344" s="104"/>
      <c r="AC1344" s="104"/>
      <c r="AD1344" s="104"/>
    </row>
    <row r="1345" spans="1:30">
      <c r="A1345" s="106"/>
      <c r="B1345" s="68" t="str">
        <f t="shared" si="147"/>
        <v>選択</v>
      </c>
      <c r="C1345" s="68">
        <f t="shared" si="148"/>
        <v>0</v>
      </c>
      <c r="D1345" s="68">
        <f t="shared" si="148"/>
        <v>0</v>
      </c>
      <c r="E1345" s="143">
        <f t="shared" si="146"/>
        <v>1345</v>
      </c>
      <c r="F1345" s="68"/>
      <c r="G1345" s="68" t="str">
        <f t="shared" si="149"/>
        <v>←先にカタログのタイプを選択</v>
      </c>
      <c r="AB1345" s="104"/>
      <c r="AC1345" s="104"/>
      <c r="AD1345" s="104"/>
    </row>
    <row r="1346" spans="1:30">
      <c r="A1346" s="106"/>
      <c r="B1346" s="68" t="str">
        <f t="shared" si="147"/>
        <v>選択</v>
      </c>
      <c r="C1346" s="68">
        <f t="shared" si="148"/>
        <v>0</v>
      </c>
      <c r="D1346" s="68">
        <f t="shared" si="148"/>
        <v>0</v>
      </c>
      <c r="E1346" s="143">
        <f t="shared" si="146"/>
        <v>1346</v>
      </c>
      <c r="F1346" s="68"/>
      <c r="G1346" s="68" t="str">
        <f t="shared" si="149"/>
        <v>←先にカタログのタイプを選択</v>
      </c>
      <c r="AB1346" s="104"/>
      <c r="AC1346" s="104"/>
      <c r="AD1346" s="104"/>
    </row>
    <row r="1347" spans="1:30">
      <c r="A1347" s="106"/>
      <c r="B1347" s="68" t="str">
        <f t="shared" si="147"/>
        <v>選択</v>
      </c>
      <c r="C1347" s="68">
        <f t="shared" si="148"/>
        <v>0</v>
      </c>
      <c r="D1347" s="68">
        <f t="shared" si="148"/>
        <v>0</v>
      </c>
      <c r="E1347" s="143">
        <f t="shared" si="146"/>
        <v>1347</v>
      </c>
      <c r="F1347" s="68"/>
      <c r="G1347" s="68" t="str">
        <f t="shared" si="149"/>
        <v>←先にカタログのタイプを選択</v>
      </c>
      <c r="AB1347" s="104"/>
      <c r="AC1347" s="104"/>
      <c r="AD1347" s="104"/>
    </row>
    <row r="1348" spans="1:30">
      <c r="A1348" s="106"/>
      <c r="B1348" s="68" t="str">
        <f t="shared" si="147"/>
        <v>選択</v>
      </c>
      <c r="C1348" s="68">
        <f t="shared" si="148"/>
        <v>0</v>
      </c>
      <c r="D1348" s="68">
        <f t="shared" si="148"/>
        <v>0</v>
      </c>
      <c r="E1348" s="143">
        <f t="shared" si="146"/>
        <v>1348</v>
      </c>
      <c r="F1348" s="68"/>
      <c r="G1348" s="68" t="str">
        <f t="shared" si="149"/>
        <v>←先にカタログのタイプを選択</v>
      </c>
      <c r="AB1348" s="104"/>
      <c r="AC1348" s="104"/>
      <c r="AD1348" s="104"/>
    </row>
    <row r="1349" spans="1:30">
      <c r="A1349" s="106"/>
      <c r="B1349" s="68" t="str">
        <f t="shared" si="147"/>
        <v>選択</v>
      </c>
      <c r="C1349" s="68">
        <f t="shared" si="148"/>
        <v>0</v>
      </c>
      <c r="D1349" s="68">
        <f t="shared" si="148"/>
        <v>0</v>
      </c>
      <c r="E1349" s="143">
        <f t="shared" si="146"/>
        <v>1349</v>
      </c>
      <c r="F1349" s="68"/>
      <c r="G1349" s="68" t="str">
        <f t="shared" si="149"/>
        <v>←先にカタログのタイプを選択</v>
      </c>
      <c r="AB1349" s="104"/>
      <c r="AC1349" s="104"/>
      <c r="AD1349" s="104"/>
    </row>
    <row r="1350" spans="1:30">
      <c r="A1350" s="106"/>
      <c r="B1350" s="68" t="str">
        <f t="shared" si="147"/>
        <v>選択</v>
      </c>
      <c r="C1350" s="68">
        <f t="shared" si="148"/>
        <v>0</v>
      </c>
      <c r="D1350" s="68">
        <f t="shared" si="148"/>
        <v>0</v>
      </c>
      <c r="E1350" s="143">
        <f t="shared" si="146"/>
        <v>1350</v>
      </c>
      <c r="F1350" s="68"/>
      <c r="G1350" s="68" t="str">
        <f t="shared" si="149"/>
        <v>←先にカタログのタイプを選択</v>
      </c>
      <c r="AB1350" s="104"/>
      <c r="AC1350" s="104"/>
      <c r="AD1350" s="104"/>
    </row>
    <row r="1351" spans="1:30">
      <c r="A1351" s="106"/>
      <c r="B1351" s="68" t="str">
        <f t="shared" si="147"/>
        <v>選択</v>
      </c>
      <c r="C1351" s="68">
        <f t="shared" si="148"/>
        <v>0</v>
      </c>
      <c r="D1351" s="68">
        <f t="shared" si="148"/>
        <v>0</v>
      </c>
      <c r="E1351" s="143">
        <f t="shared" si="146"/>
        <v>1351</v>
      </c>
      <c r="F1351" s="68"/>
      <c r="G1351" s="68" t="str">
        <f t="shared" si="149"/>
        <v>←先にカタログのタイプを選択</v>
      </c>
      <c r="AB1351" s="104"/>
      <c r="AC1351" s="104"/>
      <c r="AD1351" s="104"/>
    </row>
    <row r="1352" spans="1:30">
      <c r="A1352" s="106"/>
      <c r="B1352" s="68" t="str">
        <f t="shared" si="147"/>
        <v>選択</v>
      </c>
      <c r="C1352" s="68">
        <f t="shared" si="148"/>
        <v>0</v>
      </c>
      <c r="D1352" s="68">
        <f t="shared" si="148"/>
        <v>0</v>
      </c>
      <c r="E1352" s="143">
        <f t="shared" si="146"/>
        <v>1352</v>
      </c>
      <c r="F1352" s="68"/>
      <c r="G1352" s="68" t="str">
        <f t="shared" si="149"/>
        <v>←先にカタログのタイプを選択</v>
      </c>
      <c r="AB1352" s="104"/>
      <c r="AC1352" s="104"/>
      <c r="AD1352" s="104"/>
    </row>
    <row r="1353" spans="1:30">
      <c r="A1353" s="106"/>
      <c r="B1353" s="68" t="str">
        <f t="shared" si="147"/>
        <v>選択</v>
      </c>
      <c r="C1353" s="68">
        <f t="shared" si="148"/>
        <v>0</v>
      </c>
      <c r="D1353" s="68">
        <f t="shared" si="148"/>
        <v>0</v>
      </c>
      <c r="E1353" s="143">
        <f t="shared" si="146"/>
        <v>1353</v>
      </c>
      <c r="F1353" s="68"/>
      <c r="G1353" s="68" t="str">
        <f t="shared" si="149"/>
        <v>←先にカタログのタイプを選択</v>
      </c>
      <c r="AB1353" s="104"/>
      <c r="AC1353" s="104"/>
      <c r="AD1353" s="104"/>
    </row>
    <row r="1354" spans="1:30">
      <c r="A1354" s="106"/>
      <c r="B1354" s="68" t="str">
        <f t="shared" si="147"/>
        <v>選択</v>
      </c>
      <c r="C1354" s="68">
        <f t="shared" si="148"/>
        <v>0</v>
      </c>
      <c r="D1354" s="68">
        <f t="shared" si="148"/>
        <v>0</v>
      </c>
      <c r="E1354" s="143">
        <f t="shared" si="146"/>
        <v>1354</v>
      </c>
      <c r="F1354" s="68"/>
      <c r="G1354" s="68" t="str">
        <f t="shared" si="149"/>
        <v>←先にカタログのタイプを選択</v>
      </c>
      <c r="AB1354" s="104"/>
      <c r="AC1354" s="104"/>
      <c r="AD1354" s="104"/>
    </row>
    <row r="1355" spans="1:30">
      <c r="A1355" s="106"/>
      <c r="B1355" s="68" t="str">
        <f t="shared" si="147"/>
        <v>選択</v>
      </c>
      <c r="C1355" s="68">
        <f t="shared" si="148"/>
        <v>0</v>
      </c>
      <c r="D1355" s="68">
        <f t="shared" si="148"/>
        <v>0</v>
      </c>
      <c r="E1355" s="143">
        <f t="shared" si="146"/>
        <v>1355</v>
      </c>
      <c r="F1355" s="68"/>
      <c r="G1355" s="68" t="str">
        <f t="shared" si="149"/>
        <v>←先にカタログのタイプを選択</v>
      </c>
      <c r="AB1355" s="104"/>
      <c r="AC1355" s="104"/>
      <c r="AD1355" s="104"/>
    </row>
    <row r="1356" spans="1:30">
      <c r="A1356" s="106"/>
      <c r="B1356" s="68" t="str">
        <f t="shared" si="147"/>
        <v>選択</v>
      </c>
      <c r="C1356" s="68">
        <f t="shared" si="148"/>
        <v>0</v>
      </c>
      <c r="D1356" s="68">
        <f t="shared" si="148"/>
        <v>0</v>
      </c>
      <c r="E1356" s="143">
        <f t="shared" si="146"/>
        <v>1356</v>
      </c>
      <c r="F1356" s="68"/>
      <c r="G1356" s="68" t="str">
        <f t="shared" si="149"/>
        <v>←先にカタログのタイプを選択</v>
      </c>
      <c r="AB1356" s="104"/>
      <c r="AC1356" s="104"/>
      <c r="AD1356" s="104"/>
    </row>
    <row r="1357" spans="1:30">
      <c r="A1357" s="106"/>
      <c r="B1357" s="68" t="str">
        <f t="shared" si="147"/>
        <v>選択</v>
      </c>
      <c r="C1357" s="68">
        <f t="shared" si="148"/>
        <v>0</v>
      </c>
      <c r="D1357" s="68">
        <f t="shared" si="148"/>
        <v>0</v>
      </c>
      <c r="E1357" s="143">
        <f t="shared" si="146"/>
        <v>1357</v>
      </c>
      <c r="F1357" s="68"/>
      <c r="G1357" s="68" t="str">
        <f t="shared" si="149"/>
        <v>←先にカタログのタイプを選択</v>
      </c>
      <c r="AB1357" s="104"/>
      <c r="AC1357" s="104"/>
      <c r="AD1357" s="104"/>
    </row>
    <row r="1358" spans="1:30">
      <c r="A1358" s="106"/>
      <c r="B1358" s="68" t="str">
        <f t="shared" si="147"/>
        <v>選択</v>
      </c>
      <c r="C1358" s="68">
        <f t="shared" si="148"/>
        <v>0</v>
      </c>
      <c r="D1358" s="68">
        <f t="shared" si="148"/>
        <v>0</v>
      </c>
      <c r="E1358" s="143">
        <f t="shared" si="146"/>
        <v>1358</v>
      </c>
      <c r="F1358" s="68"/>
      <c r="G1358" s="68" t="str">
        <f t="shared" si="149"/>
        <v>←先にカタログのタイプを選択</v>
      </c>
      <c r="AB1358" s="104"/>
      <c r="AC1358" s="104"/>
      <c r="AD1358" s="104"/>
    </row>
    <row r="1359" spans="1:30">
      <c r="A1359" s="144"/>
      <c r="B1359" s="10"/>
      <c r="C1359" s="10"/>
      <c r="D1359" s="10"/>
      <c r="E1359" s="145">
        <f t="shared" si="146"/>
        <v>1359</v>
      </c>
      <c r="F1359" s="10"/>
      <c r="G1359" s="10"/>
      <c r="AB1359" s="104"/>
      <c r="AC1359" s="104"/>
      <c r="AD1359" s="104"/>
    </row>
    <row r="1360" spans="1:30">
      <c r="A1360" s="144"/>
      <c r="B1360" s="10"/>
      <c r="C1360" s="10"/>
      <c r="D1360" s="10"/>
      <c r="E1360" s="145">
        <f t="shared" si="146"/>
        <v>1360</v>
      </c>
      <c r="F1360" s="10"/>
      <c r="G1360" s="10"/>
      <c r="AB1360" s="104"/>
      <c r="AC1360" s="104"/>
      <c r="AD1360" s="104"/>
    </row>
    <row r="1361" spans="2:30">
      <c r="AB1361" s="104"/>
      <c r="AC1361" s="104"/>
      <c r="AD1361" s="104"/>
    </row>
    <row r="1362" spans="2:30">
      <c r="AB1362" s="104"/>
      <c r="AC1362" s="104"/>
      <c r="AD1362" s="104"/>
    </row>
    <row r="1363" spans="2:30">
      <c r="AB1363" s="104"/>
      <c r="AC1363" s="104"/>
      <c r="AD1363" s="104"/>
    </row>
    <row r="1364" spans="2:30">
      <c r="AB1364" s="104"/>
      <c r="AC1364" s="104"/>
      <c r="AD1364" s="104"/>
    </row>
    <row r="1365" spans="2:30">
      <c r="B1365" s="1" t="s">
        <v>1555</v>
      </c>
      <c r="C1365" s="1" t="s">
        <v>1711</v>
      </c>
      <c r="AB1365" s="104"/>
      <c r="AC1365" s="104"/>
      <c r="AD1365" s="104"/>
    </row>
    <row r="1366" spans="2:30" hidden="1">
      <c r="AB1366" s="104"/>
      <c r="AC1366" s="104"/>
      <c r="AD1366" s="104"/>
    </row>
    <row r="1367" spans="2:30" hidden="1">
      <c r="AB1367" s="104"/>
      <c r="AC1367" s="104"/>
      <c r="AD1367" s="104"/>
    </row>
    <row r="1368" spans="2:30" hidden="1">
      <c r="AB1368" s="104"/>
      <c r="AC1368" s="104"/>
      <c r="AD1368" s="104"/>
    </row>
    <row r="1369" spans="2:30" hidden="1">
      <c r="AB1369" s="104"/>
      <c r="AC1369" s="104"/>
      <c r="AD1369" s="104"/>
    </row>
    <row r="1370" spans="2:30" hidden="1">
      <c r="AB1370" s="104"/>
      <c r="AC1370" s="104"/>
      <c r="AD1370" s="104"/>
    </row>
    <row r="1371" spans="2:30" hidden="1">
      <c r="AB1371" s="104"/>
      <c r="AC1371" s="104"/>
      <c r="AD1371" s="104"/>
    </row>
    <row r="1372" spans="2:30" hidden="1">
      <c r="AB1372" s="104"/>
      <c r="AC1372" s="104"/>
      <c r="AD1372" s="104"/>
    </row>
    <row r="1373" spans="2:30" hidden="1">
      <c r="AB1373" s="104"/>
      <c r="AC1373" s="104"/>
      <c r="AD1373" s="104"/>
    </row>
    <row r="1374" spans="2:30" hidden="1">
      <c r="AB1374" s="104"/>
      <c r="AC1374" s="104"/>
      <c r="AD1374" s="104"/>
    </row>
    <row r="1375" spans="2:30" hidden="1">
      <c r="AB1375" s="104"/>
      <c r="AC1375" s="104"/>
      <c r="AD1375" s="104"/>
    </row>
    <row r="1376" spans="2:30" hidden="1">
      <c r="AB1376" s="104"/>
      <c r="AC1376" s="104"/>
      <c r="AD1376" s="104"/>
    </row>
    <row r="1377" spans="28:30" hidden="1">
      <c r="AB1377" s="104"/>
      <c r="AC1377" s="104"/>
      <c r="AD1377" s="104"/>
    </row>
    <row r="1378" spans="28:30" hidden="1">
      <c r="AB1378" s="104"/>
      <c r="AC1378" s="104"/>
      <c r="AD1378" s="104"/>
    </row>
    <row r="1379" spans="28:30" hidden="1">
      <c r="AB1379" s="104"/>
      <c r="AC1379" s="104"/>
      <c r="AD1379" s="104"/>
    </row>
    <row r="1380" spans="28:30" hidden="1">
      <c r="AB1380" s="104"/>
      <c r="AC1380" s="104"/>
      <c r="AD1380" s="104"/>
    </row>
    <row r="1381" spans="28:30" hidden="1">
      <c r="AB1381" s="104"/>
      <c r="AC1381" s="104"/>
      <c r="AD1381" s="104"/>
    </row>
    <row r="1382" spans="28:30" hidden="1">
      <c r="AB1382" s="104"/>
      <c r="AC1382" s="104"/>
      <c r="AD1382" s="104"/>
    </row>
    <row r="1383" spans="28:30" hidden="1">
      <c r="AB1383" s="104"/>
      <c r="AC1383" s="104"/>
      <c r="AD1383" s="104"/>
    </row>
    <row r="1384" spans="28:30" hidden="1">
      <c r="AB1384" s="104"/>
      <c r="AC1384" s="104"/>
      <c r="AD1384" s="104"/>
    </row>
    <row r="1385" spans="28:30" hidden="1">
      <c r="AB1385" s="104"/>
      <c r="AC1385" s="104"/>
      <c r="AD1385" s="104"/>
    </row>
    <row r="1386" spans="28:30" hidden="1">
      <c r="AB1386" s="104"/>
      <c r="AC1386" s="104"/>
      <c r="AD1386" s="104"/>
    </row>
    <row r="1387" spans="28:30" hidden="1">
      <c r="AB1387" s="104"/>
      <c r="AC1387" s="104"/>
      <c r="AD1387" s="104"/>
    </row>
    <row r="1388" spans="28:30" hidden="1">
      <c r="AB1388" s="104"/>
      <c r="AC1388" s="104"/>
      <c r="AD1388" s="104"/>
    </row>
    <row r="1389" spans="28:30" hidden="1">
      <c r="AB1389" s="104"/>
      <c r="AC1389" s="104"/>
      <c r="AD1389" s="104"/>
    </row>
    <row r="1390" spans="28:30" hidden="1">
      <c r="AB1390" s="104"/>
      <c r="AC1390" s="104"/>
      <c r="AD1390" s="104"/>
    </row>
    <row r="1391" spans="28:30" hidden="1">
      <c r="AB1391" s="104"/>
      <c r="AC1391" s="104"/>
      <c r="AD1391" s="104"/>
    </row>
    <row r="1392" spans="28:30" hidden="1">
      <c r="AB1392" s="104"/>
      <c r="AC1392" s="104"/>
      <c r="AD1392" s="104"/>
    </row>
    <row r="1393" spans="28:30" hidden="1">
      <c r="AB1393" s="104"/>
      <c r="AC1393" s="104"/>
      <c r="AD1393" s="104"/>
    </row>
    <row r="1394" spans="28:30" hidden="1">
      <c r="AB1394" s="104"/>
      <c r="AC1394" s="104"/>
      <c r="AD1394" s="104"/>
    </row>
    <row r="1395" spans="28:30" hidden="1">
      <c r="AB1395" s="104"/>
      <c r="AC1395" s="104"/>
      <c r="AD1395" s="104"/>
    </row>
    <row r="1396" spans="28:30" hidden="1">
      <c r="AB1396" s="104"/>
      <c r="AC1396" s="104"/>
      <c r="AD1396" s="104"/>
    </row>
    <row r="1397" spans="28:30" hidden="1">
      <c r="AB1397" s="104"/>
      <c r="AC1397" s="104"/>
      <c r="AD1397" s="104"/>
    </row>
    <row r="1398" spans="28:30" hidden="1">
      <c r="AB1398" s="104"/>
      <c r="AC1398" s="104"/>
      <c r="AD1398" s="104"/>
    </row>
    <row r="1399" spans="28:30" hidden="1">
      <c r="AB1399" s="104"/>
      <c r="AC1399" s="104"/>
      <c r="AD1399" s="104"/>
    </row>
    <row r="1400" spans="28:30" hidden="1">
      <c r="AB1400" s="104"/>
      <c r="AC1400" s="104"/>
      <c r="AD1400" s="104"/>
    </row>
    <row r="1401" spans="28:30" hidden="1">
      <c r="AB1401" s="104"/>
      <c r="AC1401" s="104"/>
      <c r="AD1401" s="104"/>
    </row>
    <row r="1402" spans="28:30" hidden="1">
      <c r="AB1402" s="104"/>
      <c r="AC1402" s="104"/>
      <c r="AD1402" s="104"/>
    </row>
    <row r="1403" spans="28:30" hidden="1">
      <c r="AB1403" s="104"/>
      <c r="AC1403" s="104"/>
      <c r="AD1403" s="104"/>
    </row>
    <row r="1404" spans="28:30" hidden="1">
      <c r="AB1404" s="104"/>
      <c r="AC1404" s="104"/>
      <c r="AD1404" s="104"/>
    </row>
    <row r="1405" spans="28:30" hidden="1">
      <c r="AB1405" s="104"/>
      <c r="AC1405" s="104"/>
      <c r="AD1405" s="104"/>
    </row>
    <row r="1406" spans="28:30" hidden="1">
      <c r="AB1406" s="104"/>
      <c r="AC1406" s="104"/>
      <c r="AD1406" s="104"/>
    </row>
    <row r="1407" spans="28:30" hidden="1">
      <c r="AB1407" s="104"/>
      <c r="AC1407" s="104"/>
      <c r="AD1407" s="104"/>
    </row>
    <row r="1408" spans="28:30" hidden="1">
      <c r="AB1408" s="104"/>
      <c r="AC1408" s="104"/>
      <c r="AD1408" s="104"/>
    </row>
    <row r="1409" spans="28:30" hidden="1">
      <c r="AB1409" s="104"/>
      <c r="AC1409" s="104"/>
      <c r="AD1409" s="104"/>
    </row>
    <row r="1410" spans="28:30" hidden="1">
      <c r="AB1410" s="104"/>
      <c r="AC1410" s="104"/>
      <c r="AD1410" s="104"/>
    </row>
    <row r="1411" spans="28:30" hidden="1">
      <c r="AB1411" s="104"/>
      <c r="AC1411" s="104"/>
      <c r="AD1411" s="104"/>
    </row>
    <row r="1412" spans="28:30" hidden="1">
      <c r="AB1412" s="104"/>
      <c r="AC1412" s="104"/>
      <c r="AD1412" s="104"/>
    </row>
    <row r="1413" spans="28:30" hidden="1">
      <c r="AB1413" s="104"/>
      <c r="AC1413" s="104"/>
      <c r="AD1413" s="104"/>
    </row>
    <row r="1414" spans="28:30" hidden="1">
      <c r="AB1414" s="104"/>
      <c r="AC1414" s="104"/>
      <c r="AD1414" s="104"/>
    </row>
    <row r="1415" spans="28:30" hidden="1">
      <c r="AB1415" s="104"/>
      <c r="AC1415" s="104"/>
      <c r="AD1415" s="104"/>
    </row>
    <row r="1416" spans="28:30" hidden="1">
      <c r="AB1416" s="104"/>
      <c r="AC1416" s="104"/>
      <c r="AD1416" s="104"/>
    </row>
    <row r="1417" spans="28:30" hidden="1">
      <c r="AB1417" s="104"/>
      <c r="AC1417" s="104"/>
      <c r="AD1417" s="104"/>
    </row>
    <row r="1418" spans="28:30" hidden="1">
      <c r="AB1418" s="104"/>
      <c r="AC1418" s="104"/>
      <c r="AD1418" s="104"/>
    </row>
    <row r="1419" spans="28:30" hidden="1">
      <c r="AB1419" s="104"/>
      <c r="AC1419" s="104"/>
      <c r="AD1419" s="104"/>
    </row>
    <row r="1420" spans="28:30" hidden="1">
      <c r="AB1420" s="104"/>
      <c r="AC1420" s="104"/>
      <c r="AD1420" s="104"/>
    </row>
    <row r="1421" spans="28:30" hidden="1">
      <c r="AB1421" s="104"/>
      <c r="AC1421" s="104"/>
      <c r="AD1421" s="104"/>
    </row>
    <row r="1422" spans="28:30" hidden="1">
      <c r="AB1422" s="104"/>
      <c r="AC1422" s="104"/>
      <c r="AD1422" s="104"/>
    </row>
    <row r="1423" spans="28:30" hidden="1">
      <c r="AB1423" s="104"/>
      <c r="AC1423" s="104"/>
      <c r="AD1423" s="104"/>
    </row>
    <row r="1424" spans="28:30" hidden="1">
      <c r="AB1424" s="104"/>
      <c r="AC1424" s="104"/>
      <c r="AD1424" s="104"/>
    </row>
    <row r="1425" spans="28:30" hidden="1">
      <c r="AB1425" s="104"/>
      <c r="AC1425" s="104"/>
      <c r="AD1425" s="104"/>
    </row>
    <row r="1426" spans="28:30" hidden="1">
      <c r="AB1426" s="104"/>
      <c r="AC1426" s="104"/>
      <c r="AD1426" s="104"/>
    </row>
    <row r="1427" spans="28:30" hidden="1">
      <c r="AB1427" s="104"/>
      <c r="AC1427" s="104"/>
      <c r="AD1427" s="104"/>
    </row>
    <row r="1428" spans="28:30" hidden="1">
      <c r="AB1428" s="104"/>
      <c r="AC1428" s="104"/>
      <c r="AD1428" s="104"/>
    </row>
    <row r="1429" spans="28:30" hidden="1">
      <c r="AB1429" s="104"/>
      <c r="AC1429" s="104"/>
      <c r="AD1429" s="104"/>
    </row>
    <row r="1430" spans="28:30" hidden="1">
      <c r="AB1430" s="104"/>
      <c r="AC1430" s="104"/>
      <c r="AD1430" s="104"/>
    </row>
    <row r="1431" spans="28:30" hidden="1">
      <c r="AB1431" s="104"/>
      <c r="AC1431" s="104"/>
      <c r="AD1431" s="104"/>
    </row>
    <row r="1432" spans="28:30" hidden="1">
      <c r="AB1432" s="104"/>
      <c r="AC1432" s="104"/>
      <c r="AD1432" s="104"/>
    </row>
    <row r="1433" spans="28:30" hidden="1">
      <c r="AB1433" s="104"/>
      <c r="AC1433" s="104"/>
      <c r="AD1433" s="104"/>
    </row>
    <row r="1434" spans="28:30" hidden="1">
      <c r="AB1434" s="104"/>
      <c r="AC1434" s="104"/>
      <c r="AD1434" s="104"/>
    </row>
    <row r="1435" spans="28:30" hidden="1">
      <c r="AB1435" s="104"/>
      <c r="AC1435" s="104"/>
      <c r="AD1435" s="104"/>
    </row>
    <row r="1436" spans="28:30" hidden="1">
      <c r="AB1436" s="104"/>
      <c r="AC1436" s="104"/>
      <c r="AD1436" s="104"/>
    </row>
    <row r="1437" spans="28:30" hidden="1">
      <c r="AB1437" s="104"/>
      <c r="AC1437" s="104"/>
      <c r="AD1437" s="104"/>
    </row>
    <row r="1438" spans="28:30" hidden="1">
      <c r="AB1438" s="104"/>
      <c r="AC1438" s="104"/>
      <c r="AD1438" s="104"/>
    </row>
    <row r="1439" spans="28:30" hidden="1">
      <c r="AB1439" s="104"/>
      <c r="AC1439" s="104"/>
      <c r="AD1439" s="104"/>
    </row>
    <row r="1440" spans="28:30" hidden="1">
      <c r="AB1440" s="104"/>
      <c r="AC1440" s="104"/>
      <c r="AD1440" s="104"/>
    </row>
    <row r="1441" spans="28:30" hidden="1">
      <c r="AB1441" s="104"/>
      <c r="AC1441" s="104"/>
      <c r="AD1441" s="104"/>
    </row>
    <row r="1442" spans="28:30" hidden="1">
      <c r="AB1442" s="104"/>
      <c r="AC1442" s="104"/>
      <c r="AD1442" s="104"/>
    </row>
    <row r="1443" spans="28:30" hidden="1">
      <c r="AB1443" s="104"/>
      <c r="AC1443" s="104"/>
      <c r="AD1443" s="104"/>
    </row>
    <row r="1444" spans="28:30" hidden="1">
      <c r="AB1444" s="104"/>
      <c r="AC1444" s="104"/>
      <c r="AD1444" s="104"/>
    </row>
    <row r="1445" spans="28:30" hidden="1">
      <c r="AB1445" s="104"/>
      <c r="AC1445" s="104"/>
      <c r="AD1445" s="104"/>
    </row>
    <row r="1446" spans="28:30" hidden="1">
      <c r="AB1446" s="104"/>
      <c r="AC1446" s="104"/>
      <c r="AD1446" s="104"/>
    </row>
    <row r="1447" spans="28:30" hidden="1">
      <c r="AB1447" s="104"/>
      <c r="AC1447" s="104"/>
      <c r="AD1447" s="104"/>
    </row>
    <row r="1448" spans="28:30" hidden="1">
      <c r="AB1448" s="104"/>
      <c r="AC1448" s="104"/>
      <c r="AD1448" s="104"/>
    </row>
    <row r="1449" spans="28:30" hidden="1">
      <c r="AB1449" s="104"/>
      <c r="AC1449" s="104"/>
      <c r="AD1449" s="104"/>
    </row>
    <row r="1450" spans="28:30" hidden="1">
      <c r="AB1450" s="104"/>
      <c r="AC1450" s="104"/>
      <c r="AD1450" s="104"/>
    </row>
    <row r="1451" spans="28:30" hidden="1">
      <c r="AB1451" s="104"/>
      <c r="AC1451" s="104"/>
      <c r="AD1451" s="104"/>
    </row>
    <row r="1452" spans="28:30" hidden="1">
      <c r="AB1452" s="104"/>
      <c r="AC1452" s="104"/>
      <c r="AD1452" s="104"/>
    </row>
    <row r="1453" spans="28:30" hidden="1">
      <c r="AB1453" s="104"/>
      <c r="AC1453" s="104"/>
      <c r="AD1453" s="104"/>
    </row>
    <row r="1454" spans="28:30" hidden="1">
      <c r="AB1454" s="104"/>
      <c r="AC1454" s="104"/>
      <c r="AD1454" s="104"/>
    </row>
    <row r="1455" spans="28:30" hidden="1">
      <c r="AB1455" s="104"/>
      <c r="AC1455" s="104"/>
      <c r="AD1455" s="104"/>
    </row>
    <row r="1456" spans="28:30" hidden="1">
      <c r="AB1456" s="104"/>
      <c r="AC1456" s="104"/>
      <c r="AD1456" s="104"/>
    </row>
    <row r="1457" spans="28:30" hidden="1">
      <c r="AB1457" s="104"/>
      <c r="AC1457" s="104"/>
      <c r="AD1457" s="104"/>
    </row>
    <row r="1458" spans="28:30" hidden="1">
      <c r="AB1458" s="104"/>
      <c r="AC1458" s="104"/>
      <c r="AD1458" s="104"/>
    </row>
    <row r="1459" spans="28:30" hidden="1">
      <c r="AB1459" s="104"/>
      <c r="AC1459" s="104"/>
      <c r="AD1459" s="104"/>
    </row>
    <row r="1460" spans="28:30" hidden="1">
      <c r="AB1460" s="104"/>
      <c r="AC1460" s="104"/>
      <c r="AD1460" s="104"/>
    </row>
    <row r="1461" spans="28:30" hidden="1">
      <c r="AB1461" s="104"/>
      <c r="AC1461" s="104"/>
      <c r="AD1461" s="104"/>
    </row>
    <row r="1462" spans="28:30" hidden="1">
      <c r="AB1462" s="104"/>
      <c r="AC1462" s="104"/>
      <c r="AD1462" s="104"/>
    </row>
    <row r="1463" spans="28:30" hidden="1">
      <c r="AB1463" s="104"/>
      <c r="AC1463" s="104"/>
      <c r="AD1463" s="104"/>
    </row>
    <row r="1464" spans="28:30" hidden="1">
      <c r="AB1464" s="104"/>
      <c r="AC1464" s="104"/>
      <c r="AD1464" s="104"/>
    </row>
    <row r="1465" spans="28:30" hidden="1">
      <c r="AB1465" s="104"/>
      <c r="AC1465" s="104"/>
      <c r="AD1465" s="104"/>
    </row>
    <row r="1466" spans="28:30" hidden="1">
      <c r="AB1466" s="104"/>
      <c r="AC1466" s="104"/>
      <c r="AD1466" s="104"/>
    </row>
    <row r="1467" spans="28:30" hidden="1">
      <c r="AB1467" s="104"/>
      <c r="AC1467" s="104"/>
      <c r="AD1467" s="104"/>
    </row>
    <row r="1468" spans="28:30" hidden="1">
      <c r="AB1468" s="104"/>
      <c r="AC1468" s="104"/>
      <c r="AD1468" s="104"/>
    </row>
    <row r="1469" spans="28:30" hidden="1">
      <c r="AB1469" s="104"/>
      <c r="AC1469" s="104"/>
      <c r="AD1469" s="104"/>
    </row>
    <row r="1470" spans="28:30" hidden="1">
      <c r="AB1470" s="104"/>
      <c r="AC1470" s="104"/>
      <c r="AD1470" s="104"/>
    </row>
    <row r="1471" spans="28:30" hidden="1">
      <c r="AB1471" s="104"/>
      <c r="AC1471" s="104"/>
      <c r="AD1471" s="104"/>
    </row>
    <row r="1472" spans="28:30" hidden="1">
      <c r="AB1472" s="104"/>
      <c r="AC1472" s="104"/>
      <c r="AD1472" s="104"/>
    </row>
    <row r="1473" spans="28:30" hidden="1">
      <c r="AB1473" s="104"/>
      <c r="AC1473" s="104"/>
      <c r="AD1473" s="104"/>
    </row>
    <row r="1474" spans="28:30" hidden="1">
      <c r="AB1474" s="104"/>
      <c r="AC1474" s="104"/>
      <c r="AD1474" s="104"/>
    </row>
    <row r="1475" spans="28:30" hidden="1">
      <c r="AB1475" s="104"/>
      <c r="AC1475" s="104"/>
      <c r="AD1475" s="104"/>
    </row>
    <row r="1476" spans="28:30" hidden="1">
      <c r="AB1476" s="104"/>
      <c r="AC1476" s="104"/>
      <c r="AD1476" s="104"/>
    </row>
    <row r="1477" spans="28:30" hidden="1">
      <c r="AB1477" s="104"/>
      <c r="AC1477" s="104"/>
      <c r="AD1477" s="104"/>
    </row>
    <row r="1478" spans="28:30" hidden="1">
      <c r="AB1478" s="104"/>
      <c r="AC1478" s="104"/>
      <c r="AD1478" s="104"/>
    </row>
    <row r="1479" spans="28:30" hidden="1"/>
    <row r="1480" spans="28:30" hidden="1"/>
    <row r="1481" spans="28:30" hidden="1"/>
    <row r="1482" spans="28:30" hidden="1"/>
    <row r="1483" spans="28:30" hidden="1"/>
    <row r="1484" spans="28:30" hidden="1"/>
    <row r="1485" spans="28:30" hidden="1"/>
    <row r="1486" spans="28:30" hidden="1"/>
    <row r="1487" spans="28:30" hidden="1"/>
    <row r="1488" spans="28:30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customFormat="1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1" spans="2:171">
      <c r="B2001" s="4" t="s">
        <v>347</v>
      </c>
      <c r="C2001" s="4" t="s">
        <v>472</v>
      </c>
      <c r="D2001"/>
      <c r="E2001" s="4" t="s">
        <v>408</v>
      </c>
      <c r="F2001" s="4" t="s">
        <v>409</v>
      </c>
      <c r="G2001"/>
      <c r="H2001" s="4" t="s">
        <v>408</v>
      </c>
      <c r="I2001" s="4" t="s">
        <v>409</v>
      </c>
      <c r="J2001"/>
      <c r="K2001" s="4" t="s">
        <v>408</v>
      </c>
      <c r="L2001" s="4" t="s">
        <v>409</v>
      </c>
      <c r="M2001"/>
      <c r="N2001" s="4" t="s">
        <v>408</v>
      </c>
      <c r="O2001" s="4" t="s">
        <v>409</v>
      </c>
      <c r="P2001"/>
      <c r="Q2001" s="4" t="s">
        <v>408</v>
      </c>
      <c r="R2001" s="4" t="s">
        <v>409</v>
      </c>
      <c r="S2001"/>
      <c r="T2001" s="4" t="s">
        <v>408</v>
      </c>
      <c r="U2001" s="4" t="s">
        <v>409</v>
      </c>
      <c r="V2001"/>
      <c r="W2001" s="4" t="s">
        <v>408</v>
      </c>
      <c r="X2001" s="4" t="s">
        <v>409</v>
      </c>
      <c r="Y2001"/>
      <c r="Z2001" s="4" t="s">
        <v>408</v>
      </c>
      <c r="AA2001" s="4" t="s">
        <v>409</v>
      </c>
      <c r="AB2001"/>
      <c r="AC2001" s="4" t="s">
        <v>408</v>
      </c>
      <c r="AD2001" s="4" t="s">
        <v>409</v>
      </c>
      <c r="AF2001" s="4" t="s">
        <v>408</v>
      </c>
      <c r="AG2001" s="4" t="s">
        <v>409</v>
      </c>
      <c r="AI2001" s="4" t="s">
        <v>408</v>
      </c>
      <c r="AJ2001" s="4" t="s">
        <v>409</v>
      </c>
      <c r="AL2001" s="4" t="s">
        <v>408</v>
      </c>
      <c r="AM2001" s="4" t="s">
        <v>409</v>
      </c>
      <c r="AO2001" s="4" t="s">
        <v>408</v>
      </c>
      <c r="AP2001" s="4" t="s">
        <v>409</v>
      </c>
      <c r="AR2001" s="4" t="s">
        <v>408</v>
      </c>
      <c r="AS2001" s="4" t="s">
        <v>409</v>
      </c>
      <c r="AU2001" s="4" t="s">
        <v>408</v>
      </c>
      <c r="AV2001" s="4" t="s">
        <v>409</v>
      </c>
      <c r="AX2001" s="4" t="s">
        <v>408</v>
      </c>
      <c r="AY2001" s="4" t="s">
        <v>409</v>
      </c>
      <c r="BA2001" s="4" t="s">
        <v>408</v>
      </c>
      <c r="BB2001" s="4" t="s">
        <v>409</v>
      </c>
      <c r="BD2001" s="4" t="s">
        <v>408</v>
      </c>
      <c r="BE2001" s="4" t="s">
        <v>409</v>
      </c>
      <c r="BG2001" s="4" t="s">
        <v>408</v>
      </c>
      <c r="BH2001" s="4" t="s">
        <v>409</v>
      </c>
      <c r="BI2001" s="4"/>
      <c r="BJ2001" s="4" t="s">
        <v>408</v>
      </c>
      <c r="BK2001" s="4" t="s">
        <v>409</v>
      </c>
      <c r="BL2001" s="4"/>
      <c r="BM2001" s="4" t="s">
        <v>408</v>
      </c>
      <c r="BN2001" s="4" t="s">
        <v>409</v>
      </c>
      <c r="BO2001" s="4"/>
      <c r="BP2001" s="4" t="s">
        <v>408</v>
      </c>
      <c r="BQ2001" s="4" t="s">
        <v>409</v>
      </c>
      <c r="BR2001" s="4"/>
      <c r="BS2001" s="4" t="s">
        <v>408</v>
      </c>
      <c r="BT2001" s="4" t="s">
        <v>409</v>
      </c>
      <c r="BU2001" s="4"/>
      <c r="BV2001" s="4" t="s">
        <v>408</v>
      </c>
      <c r="BW2001" s="4" t="s">
        <v>409</v>
      </c>
      <c r="BX2001" s="4"/>
      <c r="BY2001" s="4" t="s">
        <v>408</v>
      </c>
      <c r="BZ2001" s="4" t="s">
        <v>409</v>
      </c>
      <c r="CA2001" s="4"/>
      <c r="CB2001" s="4" t="s">
        <v>408</v>
      </c>
      <c r="CC2001" s="4" t="s">
        <v>409</v>
      </c>
      <c r="CD2001" s="4"/>
      <c r="CE2001" s="4" t="s">
        <v>408</v>
      </c>
      <c r="CF2001" s="4" t="s">
        <v>409</v>
      </c>
      <c r="CK2001" s="4" t="s">
        <v>347</v>
      </c>
      <c r="CL2001" s="4" t="s">
        <v>472</v>
      </c>
      <c r="CM2001"/>
      <c r="CN2001" s="4" t="s">
        <v>408</v>
      </c>
      <c r="CO2001" s="4" t="s">
        <v>409</v>
      </c>
      <c r="CP2001"/>
      <c r="CQ2001" s="4" t="s">
        <v>408</v>
      </c>
      <c r="CR2001" s="4" t="s">
        <v>409</v>
      </c>
      <c r="CS2001"/>
      <c r="CT2001" s="4" t="s">
        <v>408</v>
      </c>
      <c r="CU2001" s="4" t="s">
        <v>409</v>
      </c>
      <c r="CV2001"/>
      <c r="CW2001" s="4" t="s">
        <v>408</v>
      </c>
      <c r="CX2001" s="4" t="s">
        <v>409</v>
      </c>
      <c r="CY2001"/>
      <c r="CZ2001" s="4" t="s">
        <v>408</v>
      </c>
      <c r="DA2001" s="4" t="s">
        <v>409</v>
      </c>
      <c r="DB2001"/>
      <c r="DC2001" s="4" t="s">
        <v>408</v>
      </c>
      <c r="DD2001" s="4" t="s">
        <v>409</v>
      </c>
      <c r="DE2001"/>
      <c r="DF2001" s="4" t="s">
        <v>408</v>
      </c>
      <c r="DG2001" s="4" t="s">
        <v>409</v>
      </c>
      <c r="DH2001"/>
      <c r="DI2001" s="4" t="s">
        <v>408</v>
      </c>
      <c r="DJ2001" s="4" t="s">
        <v>409</v>
      </c>
      <c r="DK2001"/>
      <c r="DL2001" s="4" t="s">
        <v>408</v>
      </c>
      <c r="DM2001" s="4" t="s">
        <v>409</v>
      </c>
      <c r="DN2001"/>
      <c r="DO2001" s="4" t="s">
        <v>408</v>
      </c>
      <c r="DP2001" s="4" t="s">
        <v>409</v>
      </c>
      <c r="DQ2001"/>
      <c r="DR2001" s="4" t="s">
        <v>408</v>
      </c>
      <c r="DS2001" s="4" t="s">
        <v>409</v>
      </c>
      <c r="DT2001"/>
      <c r="DU2001" s="4" t="s">
        <v>408</v>
      </c>
      <c r="DV2001" s="4" t="s">
        <v>409</v>
      </c>
      <c r="DW2001"/>
      <c r="DX2001" s="4" t="s">
        <v>408</v>
      </c>
      <c r="DY2001" s="4" t="s">
        <v>409</v>
      </c>
      <c r="DZ2001"/>
      <c r="EA2001" s="4" t="s">
        <v>408</v>
      </c>
      <c r="EB2001" s="4" t="s">
        <v>409</v>
      </c>
      <c r="EC2001"/>
      <c r="ED2001" s="4" t="s">
        <v>408</v>
      </c>
      <c r="EE2001" s="4" t="s">
        <v>409</v>
      </c>
      <c r="EF2001"/>
      <c r="EG2001" s="4" t="s">
        <v>408</v>
      </c>
      <c r="EH2001" s="4" t="s">
        <v>409</v>
      </c>
      <c r="EI2001"/>
      <c r="EJ2001" s="4" t="s">
        <v>408</v>
      </c>
      <c r="EK2001" s="4" t="s">
        <v>409</v>
      </c>
      <c r="EL2001"/>
      <c r="EM2001" s="4" t="s">
        <v>408</v>
      </c>
      <c r="EN2001" s="4" t="s">
        <v>409</v>
      </c>
      <c r="EO2001"/>
      <c r="EP2001" s="4" t="s">
        <v>408</v>
      </c>
      <c r="EQ2001" s="4" t="s">
        <v>409</v>
      </c>
      <c r="ER2001"/>
      <c r="ES2001" s="4" t="s">
        <v>408</v>
      </c>
      <c r="ET2001" s="4" t="s">
        <v>409</v>
      </c>
      <c r="EU2001"/>
      <c r="EV2001" s="4" t="s">
        <v>408</v>
      </c>
      <c r="EW2001" s="4" t="s">
        <v>409</v>
      </c>
      <c r="EX2001"/>
      <c r="EY2001" s="4" t="s">
        <v>408</v>
      </c>
      <c r="EZ2001" s="4" t="s">
        <v>409</v>
      </c>
      <c r="FA2001" s="4"/>
      <c r="FB2001" s="4" t="s">
        <v>408</v>
      </c>
      <c r="FC2001" s="4" t="s">
        <v>409</v>
      </c>
      <c r="FD2001" s="168"/>
      <c r="FE2001" s="4" t="s">
        <v>408</v>
      </c>
      <c r="FF2001" s="4" t="s">
        <v>409</v>
      </c>
      <c r="FG2001" s="168"/>
      <c r="FH2001" s="4" t="s">
        <v>408</v>
      </c>
      <c r="FI2001" s="4" t="s">
        <v>409</v>
      </c>
      <c r="FJ2001" s="168"/>
      <c r="FK2001" s="4" t="s">
        <v>408</v>
      </c>
      <c r="FL2001" s="4" t="s">
        <v>409</v>
      </c>
      <c r="FM2001" s="168"/>
      <c r="FN2001" s="4" t="s">
        <v>408</v>
      </c>
      <c r="FO2001" s="4" t="s">
        <v>409</v>
      </c>
    </row>
    <row r="2002" spans="2:171" ht="15">
      <c r="B2002" s="198" t="s">
        <v>80</v>
      </c>
      <c r="C2002" s="198" t="s">
        <v>80</v>
      </c>
      <c r="D2002" s="4" t="s">
        <v>422</v>
      </c>
      <c r="E2002" s="4">
        <v>0</v>
      </c>
      <c r="F2002" s="4">
        <v>0</v>
      </c>
      <c r="G2002" s="4" t="s">
        <v>422</v>
      </c>
      <c r="H2002" s="4">
        <v>0</v>
      </c>
      <c r="I2002" s="4">
        <v>0</v>
      </c>
      <c r="J2002" s="4" t="s">
        <v>422</v>
      </c>
      <c r="K2002" s="4">
        <v>0</v>
      </c>
      <c r="L2002" s="4">
        <v>0</v>
      </c>
      <c r="M2002" s="4" t="s">
        <v>422</v>
      </c>
      <c r="N2002" s="4">
        <v>0</v>
      </c>
      <c r="O2002" s="4">
        <v>0</v>
      </c>
      <c r="P2002" s="4" t="s">
        <v>422</v>
      </c>
      <c r="Q2002" s="4">
        <v>0</v>
      </c>
      <c r="R2002" s="4">
        <v>0</v>
      </c>
      <c r="S2002" s="4" t="s">
        <v>422</v>
      </c>
      <c r="T2002" s="4">
        <v>0</v>
      </c>
      <c r="U2002" s="4">
        <v>0</v>
      </c>
      <c r="V2002" s="4" t="s">
        <v>422</v>
      </c>
      <c r="W2002" s="4">
        <v>0</v>
      </c>
      <c r="X2002" s="4">
        <v>0</v>
      </c>
      <c r="Y2002" s="4" t="s">
        <v>422</v>
      </c>
      <c r="Z2002" s="4">
        <v>0</v>
      </c>
      <c r="AA2002" s="4">
        <v>0</v>
      </c>
      <c r="AB2002" s="4" t="s">
        <v>422</v>
      </c>
      <c r="AC2002" s="4">
        <v>0</v>
      </c>
      <c r="AD2002" s="4">
        <v>0</v>
      </c>
      <c r="AE2002" s="4" t="s">
        <v>422</v>
      </c>
      <c r="AF2002" s="4">
        <v>0</v>
      </c>
      <c r="AG2002" s="4">
        <v>0</v>
      </c>
      <c r="AH2002" s="4" t="s">
        <v>422</v>
      </c>
      <c r="AI2002" s="4">
        <v>0</v>
      </c>
      <c r="AJ2002" s="4">
        <v>0</v>
      </c>
      <c r="AK2002" s="4" t="s">
        <v>422</v>
      </c>
      <c r="AL2002" s="4">
        <v>0</v>
      </c>
      <c r="AM2002" s="4">
        <v>0</v>
      </c>
      <c r="AN2002" s="4" t="s">
        <v>422</v>
      </c>
      <c r="AO2002" s="4">
        <v>0</v>
      </c>
      <c r="AP2002" s="4">
        <v>0</v>
      </c>
      <c r="AQ2002" s="4" t="s">
        <v>422</v>
      </c>
      <c r="AR2002" s="4">
        <v>0</v>
      </c>
      <c r="AS2002" s="4">
        <v>0</v>
      </c>
      <c r="AT2002" s="4" t="s">
        <v>422</v>
      </c>
      <c r="AU2002" s="4">
        <v>0</v>
      </c>
      <c r="AV2002" s="4">
        <v>0</v>
      </c>
      <c r="AW2002" s="4" t="s">
        <v>422</v>
      </c>
      <c r="AX2002" s="4">
        <v>0</v>
      </c>
      <c r="AY2002" s="4">
        <v>0</v>
      </c>
      <c r="AZ2002" s="4" t="s">
        <v>422</v>
      </c>
      <c r="BA2002" s="4">
        <v>0</v>
      </c>
      <c r="BB2002" s="4">
        <v>0</v>
      </c>
      <c r="BC2002" s="4" t="s">
        <v>422</v>
      </c>
      <c r="BD2002" s="4">
        <v>0</v>
      </c>
      <c r="BE2002" s="4">
        <v>0</v>
      </c>
      <c r="BF2002" s="4" t="s">
        <v>422</v>
      </c>
      <c r="BG2002" s="4">
        <v>0</v>
      </c>
      <c r="BH2002" s="4">
        <v>0</v>
      </c>
      <c r="BI2002" s="4" t="s">
        <v>80</v>
      </c>
      <c r="BJ2002" s="4">
        <v>0</v>
      </c>
      <c r="BK2002" s="4">
        <v>0</v>
      </c>
      <c r="BL2002" s="4" t="s">
        <v>80</v>
      </c>
      <c r="BM2002" s="4">
        <v>0</v>
      </c>
      <c r="BN2002" s="4">
        <v>0</v>
      </c>
      <c r="BO2002" s="4" t="s">
        <v>80</v>
      </c>
      <c r="BP2002" s="4">
        <v>0</v>
      </c>
      <c r="BQ2002" s="4">
        <v>0</v>
      </c>
      <c r="BR2002" s="4" t="s">
        <v>80</v>
      </c>
      <c r="BS2002" s="4">
        <v>0</v>
      </c>
      <c r="BT2002" s="4">
        <v>0</v>
      </c>
      <c r="BU2002" s="4" t="s">
        <v>80</v>
      </c>
      <c r="BV2002" s="4">
        <v>0</v>
      </c>
      <c r="BW2002" s="4">
        <v>0</v>
      </c>
      <c r="BX2002" s="4" t="s">
        <v>80</v>
      </c>
      <c r="BY2002" s="4">
        <v>0</v>
      </c>
      <c r="BZ2002" s="4">
        <v>0</v>
      </c>
      <c r="CA2002" s="4" t="s">
        <v>80</v>
      </c>
      <c r="CB2002" s="4">
        <v>0</v>
      </c>
      <c r="CC2002" s="4">
        <v>0</v>
      </c>
      <c r="CD2002" s="4" t="s">
        <v>80</v>
      </c>
      <c r="CE2002" s="4">
        <v>0</v>
      </c>
      <c r="CF2002" s="4">
        <v>0</v>
      </c>
      <c r="CK2002" s="4" t="s">
        <v>181</v>
      </c>
      <c r="CL2002" s="4" t="str">
        <f t="shared" ref="CL2002:CL2029" si="150">CK2002</f>
        <v>【カタログを選択】</v>
      </c>
      <c r="CM2002" s="4" t="s">
        <v>422</v>
      </c>
      <c r="CN2002" s="4">
        <v>0</v>
      </c>
      <c r="CO2002" s="4">
        <v>0</v>
      </c>
      <c r="CP2002" s="4" t="s">
        <v>422</v>
      </c>
      <c r="CQ2002" s="4">
        <v>0</v>
      </c>
      <c r="CR2002" s="4">
        <v>0</v>
      </c>
      <c r="CS2002" s="4" t="s">
        <v>422</v>
      </c>
      <c r="CT2002" s="4">
        <v>0</v>
      </c>
      <c r="CU2002" s="4">
        <v>0</v>
      </c>
      <c r="CV2002" s="4" t="s">
        <v>422</v>
      </c>
      <c r="CW2002" s="4">
        <v>0</v>
      </c>
      <c r="CX2002" s="4">
        <v>0</v>
      </c>
      <c r="CY2002" s="4" t="s">
        <v>422</v>
      </c>
      <c r="CZ2002" s="4">
        <v>0</v>
      </c>
      <c r="DA2002" s="4">
        <v>0</v>
      </c>
      <c r="DB2002" s="4" t="s">
        <v>422</v>
      </c>
      <c r="DC2002" s="4">
        <v>0</v>
      </c>
      <c r="DD2002" s="4">
        <v>0</v>
      </c>
      <c r="DE2002" s="4" t="s">
        <v>422</v>
      </c>
      <c r="DF2002" s="4">
        <v>0</v>
      </c>
      <c r="DG2002" s="4">
        <v>0</v>
      </c>
      <c r="DH2002" s="4" t="s">
        <v>422</v>
      </c>
      <c r="DI2002" s="4">
        <v>0</v>
      </c>
      <c r="DJ2002" s="4">
        <v>0</v>
      </c>
      <c r="DK2002" s="4" t="s">
        <v>422</v>
      </c>
      <c r="DL2002" s="4">
        <v>0</v>
      </c>
      <c r="DM2002" s="4">
        <v>0</v>
      </c>
      <c r="DN2002" s="4" t="s">
        <v>422</v>
      </c>
      <c r="DO2002" s="4">
        <v>0</v>
      </c>
      <c r="DP2002" s="4">
        <v>0</v>
      </c>
      <c r="DQ2002" s="4" t="s">
        <v>422</v>
      </c>
      <c r="DR2002" s="4">
        <v>0</v>
      </c>
      <c r="DS2002" s="4">
        <v>0</v>
      </c>
      <c r="DT2002" s="4" t="s">
        <v>422</v>
      </c>
      <c r="DU2002" s="4">
        <v>0</v>
      </c>
      <c r="DV2002" s="4">
        <v>0</v>
      </c>
      <c r="DW2002" s="4" t="s">
        <v>422</v>
      </c>
      <c r="DX2002" s="4">
        <v>0</v>
      </c>
      <c r="DY2002" s="4">
        <v>0</v>
      </c>
      <c r="DZ2002" s="4" t="s">
        <v>422</v>
      </c>
      <c r="EA2002" s="4">
        <v>0</v>
      </c>
      <c r="EB2002" s="4">
        <v>0</v>
      </c>
      <c r="EC2002" s="4" t="s">
        <v>422</v>
      </c>
      <c r="ED2002" s="4">
        <v>0</v>
      </c>
      <c r="EE2002" s="4">
        <v>0</v>
      </c>
      <c r="EF2002" s="4" t="s">
        <v>422</v>
      </c>
      <c r="EG2002" s="4">
        <v>0</v>
      </c>
      <c r="EH2002" s="4">
        <v>0</v>
      </c>
      <c r="EI2002" s="4" t="s">
        <v>422</v>
      </c>
      <c r="EJ2002" s="4">
        <v>0</v>
      </c>
      <c r="EK2002" s="4">
        <v>0</v>
      </c>
      <c r="EL2002" s="4" t="s">
        <v>422</v>
      </c>
      <c r="EM2002" s="4">
        <v>0</v>
      </c>
      <c r="EN2002" s="4">
        <v>0</v>
      </c>
      <c r="EO2002" s="4" t="s">
        <v>422</v>
      </c>
      <c r="EP2002" s="4">
        <v>0</v>
      </c>
      <c r="EQ2002" s="4">
        <v>0</v>
      </c>
      <c r="ER2002" s="4" t="s">
        <v>422</v>
      </c>
      <c r="ES2002" s="4">
        <v>0</v>
      </c>
      <c r="ET2002" s="4">
        <v>0</v>
      </c>
      <c r="EU2002" s="4" t="s">
        <v>422</v>
      </c>
      <c r="EV2002" s="4">
        <v>0</v>
      </c>
      <c r="EW2002" s="4">
        <v>0</v>
      </c>
      <c r="EX2002" s="4" t="s">
        <v>422</v>
      </c>
      <c r="EY2002" s="4">
        <v>0</v>
      </c>
      <c r="EZ2002" s="4">
        <v>0</v>
      </c>
      <c r="FA2002" s="4" t="s">
        <v>422</v>
      </c>
      <c r="FB2002" s="4">
        <v>0</v>
      </c>
      <c r="FC2002" s="4">
        <v>0</v>
      </c>
      <c r="FD2002" s="4" t="s">
        <v>422</v>
      </c>
      <c r="FE2002" s="4">
        <v>0</v>
      </c>
      <c r="FF2002" s="4">
        <v>0</v>
      </c>
      <c r="FG2002" s="4" t="s">
        <v>422</v>
      </c>
      <c r="FH2002" s="4">
        <v>0</v>
      </c>
      <c r="FI2002" s="4">
        <v>0</v>
      </c>
      <c r="FJ2002" s="4" t="s">
        <v>422</v>
      </c>
      <c r="FK2002" s="4">
        <v>0</v>
      </c>
      <c r="FL2002" s="4">
        <v>0</v>
      </c>
      <c r="FM2002" s="4" t="s">
        <v>422</v>
      </c>
      <c r="FN2002" s="4">
        <v>0</v>
      </c>
      <c r="FO2002" s="4">
        <v>0</v>
      </c>
    </row>
    <row r="2003" spans="2:171" ht="15">
      <c r="B2003" s="198" t="s">
        <v>80</v>
      </c>
      <c r="C2003" s="4" t="str">
        <f>B2003</f>
        <v>−</v>
      </c>
      <c r="D2003" s="4" t="s">
        <v>80</v>
      </c>
      <c r="E2003" s="4">
        <v>0</v>
      </c>
      <c r="F2003" s="4">
        <v>0</v>
      </c>
      <c r="G2003" s="4" t="s">
        <v>80</v>
      </c>
      <c r="H2003" s="4">
        <v>0</v>
      </c>
      <c r="I2003" s="4">
        <v>0</v>
      </c>
      <c r="J2003" s="4" t="s">
        <v>80</v>
      </c>
      <c r="K2003" s="4">
        <v>0</v>
      </c>
      <c r="L2003" s="4">
        <v>0</v>
      </c>
      <c r="M2003" s="4" t="s">
        <v>80</v>
      </c>
      <c r="N2003" s="4">
        <v>0</v>
      </c>
      <c r="O2003" s="4">
        <v>0</v>
      </c>
      <c r="P2003" s="4" t="s">
        <v>80</v>
      </c>
      <c r="Q2003" s="4">
        <v>0</v>
      </c>
      <c r="R2003" s="4">
        <v>0</v>
      </c>
      <c r="S2003" s="4" t="s">
        <v>80</v>
      </c>
      <c r="T2003" s="4">
        <v>0</v>
      </c>
      <c r="U2003" s="4">
        <v>0</v>
      </c>
      <c r="V2003" s="4" t="s">
        <v>80</v>
      </c>
      <c r="W2003" s="4">
        <v>0</v>
      </c>
      <c r="X2003" s="4">
        <v>0</v>
      </c>
      <c r="Y2003" s="4" t="s">
        <v>80</v>
      </c>
      <c r="Z2003" s="4">
        <v>0</v>
      </c>
      <c r="AA2003" s="4">
        <v>0</v>
      </c>
      <c r="AB2003" s="4" t="s">
        <v>80</v>
      </c>
      <c r="AC2003" s="4">
        <v>0</v>
      </c>
      <c r="AD2003" s="4">
        <v>0</v>
      </c>
      <c r="AE2003" s="4" t="s">
        <v>80</v>
      </c>
      <c r="AF2003" s="4">
        <v>0</v>
      </c>
      <c r="AG2003" s="4">
        <v>0</v>
      </c>
      <c r="AH2003" s="4" t="s">
        <v>80</v>
      </c>
      <c r="AI2003" s="4">
        <v>0</v>
      </c>
      <c r="AJ2003" s="4">
        <v>0</v>
      </c>
      <c r="AK2003" s="4" t="s">
        <v>80</v>
      </c>
      <c r="AL2003" s="4">
        <v>0</v>
      </c>
      <c r="AM2003" s="4">
        <v>0</v>
      </c>
      <c r="AN2003" s="4" t="s">
        <v>80</v>
      </c>
      <c r="AO2003" s="4">
        <v>0</v>
      </c>
      <c r="AP2003" s="4">
        <v>0</v>
      </c>
      <c r="AQ2003" s="4" t="s">
        <v>80</v>
      </c>
      <c r="AR2003" s="4">
        <v>0</v>
      </c>
      <c r="AS2003" s="4">
        <v>0</v>
      </c>
      <c r="AT2003" s="4" t="s">
        <v>80</v>
      </c>
      <c r="AU2003" s="4">
        <v>0</v>
      </c>
      <c r="AV2003" s="4">
        <v>0</v>
      </c>
      <c r="AW2003" s="4" t="s">
        <v>80</v>
      </c>
      <c r="AX2003" s="4">
        <v>0</v>
      </c>
      <c r="AY2003" s="4">
        <v>0</v>
      </c>
      <c r="AZ2003" s="4" t="s">
        <v>80</v>
      </c>
      <c r="BA2003" s="4">
        <v>0</v>
      </c>
      <c r="BB2003" s="4">
        <v>0</v>
      </c>
      <c r="BC2003" s="4" t="s">
        <v>80</v>
      </c>
      <c r="BD2003" s="4">
        <v>0</v>
      </c>
      <c r="BE2003" s="4">
        <v>0</v>
      </c>
      <c r="BF2003" s="4" t="s">
        <v>80</v>
      </c>
      <c r="BG2003" s="4">
        <v>0</v>
      </c>
      <c r="BH2003" s="4">
        <v>0</v>
      </c>
      <c r="BI2003" s="4" t="s">
        <v>80</v>
      </c>
      <c r="BJ2003" s="4">
        <v>0</v>
      </c>
      <c r="BK2003" s="4">
        <v>0</v>
      </c>
      <c r="BL2003" s="4" t="s">
        <v>80</v>
      </c>
      <c r="BM2003" s="4">
        <v>0</v>
      </c>
      <c r="BN2003" s="4">
        <v>0</v>
      </c>
      <c r="BO2003" s="4" t="s">
        <v>80</v>
      </c>
      <c r="BP2003" s="4">
        <v>0</v>
      </c>
      <c r="BQ2003" s="4">
        <v>0</v>
      </c>
      <c r="BR2003" s="4" t="s">
        <v>80</v>
      </c>
      <c r="BS2003" s="4">
        <v>0</v>
      </c>
      <c r="BT2003" s="4">
        <v>0</v>
      </c>
      <c r="BU2003" s="4" t="s">
        <v>80</v>
      </c>
      <c r="BV2003" s="4">
        <v>0</v>
      </c>
      <c r="BW2003" s="4">
        <v>0</v>
      </c>
      <c r="BX2003" s="4" t="s">
        <v>80</v>
      </c>
      <c r="BY2003" s="4">
        <v>0</v>
      </c>
      <c r="BZ2003" s="4">
        <v>0</v>
      </c>
      <c r="CA2003" s="4" t="s">
        <v>80</v>
      </c>
      <c r="CB2003" s="4">
        <v>0</v>
      </c>
      <c r="CC2003" s="4">
        <v>0</v>
      </c>
      <c r="CD2003" s="4" t="s">
        <v>80</v>
      </c>
      <c r="CE2003" s="4">
        <v>0</v>
      </c>
      <c r="CF2003" s="4">
        <v>0</v>
      </c>
      <c r="CK2003" s="198" t="s">
        <v>80</v>
      </c>
      <c r="CL2003" s="4" t="str">
        <f t="shared" si="150"/>
        <v>−</v>
      </c>
      <c r="CM2003" s="4" t="s">
        <v>80</v>
      </c>
      <c r="CN2003" s="4">
        <v>0</v>
      </c>
      <c r="CO2003" s="4">
        <v>0</v>
      </c>
      <c r="CP2003" s="4" t="s">
        <v>80</v>
      </c>
      <c r="CQ2003" s="4">
        <v>0</v>
      </c>
      <c r="CR2003" s="4">
        <v>0</v>
      </c>
      <c r="CS2003" s="4" t="s">
        <v>80</v>
      </c>
      <c r="CT2003" s="4">
        <v>0</v>
      </c>
      <c r="CU2003" s="4">
        <v>0</v>
      </c>
      <c r="CV2003" s="4" t="s">
        <v>80</v>
      </c>
      <c r="CW2003" s="4">
        <v>0</v>
      </c>
      <c r="CX2003" s="4">
        <v>0</v>
      </c>
      <c r="CY2003" s="4" t="s">
        <v>80</v>
      </c>
      <c r="CZ2003" s="4">
        <v>0</v>
      </c>
      <c r="DA2003" s="4">
        <v>0</v>
      </c>
      <c r="DB2003" s="4" t="s">
        <v>80</v>
      </c>
      <c r="DC2003" s="4">
        <v>0</v>
      </c>
      <c r="DD2003" s="4">
        <v>0</v>
      </c>
      <c r="DE2003" s="4" t="s">
        <v>80</v>
      </c>
      <c r="DF2003" s="4">
        <v>0</v>
      </c>
      <c r="DG2003" s="4">
        <v>0</v>
      </c>
      <c r="DH2003" s="4" t="s">
        <v>80</v>
      </c>
      <c r="DI2003" s="4">
        <v>0</v>
      </c>
      <c r="DJ2003" s="4">
        <v>0</v>
      </c>
      <c r="DK2003" s="4" t="s">
        <v>80</v>
      </c>
      <c r="DL2003" s="4">
        <v>0</v>
      </c>
      <c r="DM2003" s="4">
        <v>0</v>
      </c>
      <c r="DN2003" s="4" t="s">
        <v>80</v>
      </c>
      <c r="DO2003" s="4">
        <v>0</v>
      </c>
      <c r="DP2003" s="4">
        <v>0</v>
      </c>
      <c r="DQ2003" s="4" t="s">
        <v>80</v>
      </c>
      <c r="DR2003" s="4">
        <v>0</v>
      </c>
      <c r="DS2003" s="4">
        <v>0</v>
      </c>
      <c r="DT2003" s="4" t="s">
        <v>80</v>
      </c>
      <c r="DU2003" s="4">
        <v>0</v>
      </c>
      <c r="DV2003" s="4">
        <v>0</v>
      </c>
      <c r="DW2003" s="4" t="s">
        <v>80</v>
      </c>
      <c r="DX2003" s="4">
        <v>0</v>
      </c>
      <c r="DY2003" s="4">
        <v>0</v>
      </c>
      <c r="DZ2003" s="168" t="s">
        <v>80</v>
      </c>
      <c r="EA2003" s="168">
        <v>0</v>
      </c>
      <c r="EB2003" s="168">
        <v>0</v>
      </c>
      <c r="EC2003" s="168" t="s">
        <v>80</v>
      </c>
      <c r="ED2003" s="168">
        <v>0</v>
      </c>
      <c r="EE2003" s="168">
        <v>0</v>
      </c>
      <c r="EF2003" s="168" t="s">
        <v>80</v>
      </c>
      <c r="EG2003" s="168">
        <v>0</v>
      </c>
      <c r="EH2003" s="168">
        <v>0</v>
      </c>
      <c r="EI2003" s="168" t="s">
        <v>80</v>
      </c>
      <c r="EJ2003" s="168">
        <v>0</v>
      </c>
      <c r="EK2003" s="168">
        <v>0</v>
      </c>
      <c r="EL2003" s="168" t="s">
        <v>80</v>
      </c>
      <c r="EM2003" s="168">
        <v>0</v>
      </c>
      <c r="EN2003" s="168">
        <v>0</v>
      </c>
      <c r="EO2003" s="168" t="s">
        <v>80</v>
      </c>
      <c r="EP2003" s="168">
        <v>0</v>
      </c>
      <c r="EQ2003" s="168">
        <v>0</v>
      </c>
      <c r="ER2003" s="168" t="s">
        <v>80</v>
      </c>
      <c r="ES2003" s="168">
        <v>0</v>
      </c>
      <c r="ET2003" s="168">
        <v>0</v>
      </c>
      <c r="EU2003" s="168" t="s">
        <v>80</v>
      </c>
      <c r="EV2003" s="168">
        <v>0</v>
      </c>
      <c r="EW2003" s="168">
        <v>0</v>
      </c>
      <c r="EX2003" s="168" t="s">
        <v>80</v>
      </c>
      <c r="EY2003" s="168">
        <v>0</v>
      </c>
      <c r="EZ2003" s="168">
        <v>0</v>
      </c>
      <c r="FA2003" s="168" t="s">
        <v>80</v>
      </c>
      <c r="FB2003" s="168">
        <v>0</v>
      </c>
      <c r="FC2003" s="168">
        <v>0</v>
      </c>
      <c r="FD2003" s="168" t="s">
        <v>80</v>
      </c>
      <c r="FE2003" s="168">
        <v>0</v>
      </c>
      <c r="FF2003" s="168">
        <v>0</v>
      </c>
      <c r="FG2003" s="168" t="s">
        <v>80</v>
      </c>
      <c r="FH2003" s="168">
        <v>0</v>
      </c>
      <c r="FI2003" s="168">
        <v>0</v>
      </c>
      <c r="FJ2003" s="168" t="s">
        <v>80</v>
      </c>
      <c r="FK2003" s="168">
        <v>0</v>
      </c>
      <c r="FL2003" s="168">
        <v>0</v>
      </c>
      <c r="FM2003" s="168" t="s">
        <v>80</v>
      </c>
      <c r="FN2003" s="168">
        <v>0</v>
      </c>
      <c r="FO2003" s="168">
        <v>0</v>
      </c>
    </row>
    <row r="2004" spans="2:171" ht="15">
      <c r="B2004" s="198" t="s">
        <v>80</v>
      </c>
      <c r="C2004" s="4" t="str">
        <f t="shared" ref="C2004:C2029" si="151">B2004</f>
        <v>−</v>
      </c>
      <c r="D2004" s="4" t="s">
        <v>80</v>
      </c>
      <c r="E2004" s="4">
        <v>0</v>
      </c>
      <c r="F2004" s="4">
        <v>0</v>
      </c>
      <c r="G2004" s="4" t="s">
        <v>80</v>
      </c>
      <c r="H2004" s="4">
        <v>0</v>
      </c>
      <c r="I2004" s="4">
        <v>0</v>
      </c>
      <c r="J2004" s="4" t="s">
        <v>80</v>
      </c>
      <c r="K2004" s="4">
        <v>0</v>
      </c>
      <c r="L2004" s="4">
        <v>0</v>
      </c>
      <c r="M2004" s="4" t="s">
        <v>80</v>
      </c>
      <c r="N2004" s="4">
        <v>0</v>
      </c>
      <c r="O2004" s="4">
        <v>0</v>
      </c>
      <c r="P2004" s="4" t="s">
        <v>80</v>
      </c>
      <c r="Q2004" s="4">
        <v>0</v>
      </c>
      <c r="R2004" s="4">
        <v>0</v>
      </c>
      <c r="S2004" s="4" t="s">
        <v>80</v>
      </c>
      <c r="T2004" s="4">
        <v>0</v>
      </c>
      <c r="U2004" s="4">
        <v>0</v>
      </c>
      <c r="V2004" s="4" t="s">
        <v>80</v>
      </c>
      <c r="W2004" s="4">
        <v>0</v>
      </c>
      <c r="X2004" s="4">
        <v>0</v>
      </c>
      <c r="Y2004" s="4" t="s">
        <v>80</v>
      </c>
      <c r="Z2004" s="4">
        <v>0</v>
      </c>
      <c r="AA2004" s="4">
        <v>0</v>
      </c>
      <c r="AB2004" s="4" t="s">
        <v>80</v>
      </c>
      <c r="AC2004" s="4">
        <v>0</v>
      </c>
      <c r="AD2004" s="4">
        <v>0</v>
      </c>
      <c r="AE2004" s="4" t="s">
        <v>80</v>
      </c>
      <c r="AF2004" s="4">
        <v>0</v>
      </c>
      <c r="AG2004" s="4">
        <v>0</v>
      </c>
      <c r="AH2004" s="4" t="s">
        <v>80</v>
      </c>
      <c r="AI2004" s="4">
        <v>0</v>
      </c>
      <c r="AJ2004" s="4">
        <v>0</v>
      </c>
      <c r="AK2004" s="4" t="s">
        <v>80</v>
      </c>
      <c r="AL2004" s="4">
        <v>0</v>
      </c>
      <c r="AM2004" s="4">
        <v>0</v>
      </c>
      <c r="AN2004" s="4" t="s">
        <v>80</v>
      </c>
      <c r="AO2004" s="4">
        <v>0</v>
      </c>
      <c r="AP2004" s="4">
        <v>0</v>
      </c>
      <c r="AQ2004" s="4" t="s">
        <v>80</v>
      </c>
      <c r="AR2004" s="4">
        <v>0</v>
      </c>
      <c r="AS2004" s="4">
        <v>0</v>
      </c>
      <c r="AT2004" s="4" t="s">
        <v>80</v>
      </c>
      <c r="AU2004" s="4">
        <v>0</v>
      </c>
      <c r="AV2004" s="4">
        <v>0</v>
      </c>
      <c r="AW2004" s="4" t="s">
        <v>80</v>
      </c>
      <c r="AX2004" s="4">
        <v>0</v>
      </c>
      <c r="AY2004" s="4">
        <v>0</v>
      </c>
      <c r="AZ2004" s="4" t="s">
        <v>80</v>
      </c>
      <c r="BA2004" s="4">
        <v>0</v>
      </c>
      <c r="BB2004" s="4">
        <v>0</v>
      </c>
      <c r="BC2004" s="4" t="s">
        <v>80</v>
      </c>
      <c r="BD2004" s="4">
        <v>0</v>
      </c>
      <c r="BE2004" s="4">
        <v>0</v>
      </c>
      <c r="BF2004" s="4" t="s">
        <v>80</v>
      </c>
      <c r="BG2004" s="4">
        <v>0</v>
      </c>
      <c r="BH2004" s="4">
        <v>0</v>
      </c>
      <c r="BI2004" s="4" t="s">
        <v>80</v>
      </c>
      <c r="BJ2004" s="4">
        <v>0</v>
      </c>
      <c r="BK2004" s="4">
        <v>0</v>
      </c>
      <c r="BL2004" s="4" t="s">
        <v>80</v>
      </c>
      <c r="BM2004" s="4">
        <v>0</v>
      </c>
      <c r="BN2004" s="4">
        <v>0</v>
      </c>
      <c r="BO2004" s="4" t="s">
        <v>80</v>
      </c>
      <c r="BP2004" s="4">
        <v>0</v>
      </c>
      <c r="BQ2004" s="4">
        <v>0</v>
      </c>
      <c r="BR2004" s="4" t="s">
        <v>80</v>
      </c>
      <c r="BS2004" s="4">
        <v>0</v>
      </c>
      <c r="BT2004" s="4">
        <v>0</v>
      </c>
      <c r="BU2004" s="4" t="s">
        <v>80</v>
      </c>
      <c r="BV2004" s="4">
        <v>0</v>
      </c>
      <c r="BW2004" s="4">
        <v>0</v>
      </c>
      <c r="BX2004" s="4" t="s">
        <v>80</v>
      </c>
      <c r="BY2004" s="4">
        <v>0</v>
      </c>
      <c r="BZ2004" s="4">
        <v>0</v>
      </c>
      <c r="CA2004" s="4" t="s">
        <v>80</v>
      </c>
      <c r="CB2004" s="4">
        <v>0</v>
      </c>
      <c r="CC2004" s="4">
        <v>0</v>
      </c>
      <c r="CD2004" s="4" t="s">
        <v>80</v>
      </c>
      <c r="CE2004" s="4">
        <v>0</v>
      </c>
      <c r="CF2004" s="4">
        <v>0</v>
      </c>
      <c r="CK2004" s="198" t="s">
        <v>80</v>
      </c>
      <c r="CL2004" s="4" t="str">
        <f t="shared" si="150"/>
        <v>−</v>
      </c>
      <c r="CM2004" s="4" t="s">
        <v>80</v>
      </c>
      <c r="CN2004" s="4">
        <v>0</v>
      </c>
      <c r="CO2004" s="4">
        <v>0</v>
      </c>
      <c r="CP2004" s="4" t="s">
        <v>80</v>
      </c>
      <c r="CQ2004" s="4">
        <v>0</v>
      </c>
      <c r="CR2004" s="4">
        <v>0</v>
      </c>
      <c r="CS2004" s="4" t="s">
        <v>80</v>
      </c>
      <c r="CT2004" s="4">
        <v>0</v>
      </c>
      <c r="CU2004" s="4">
        <v>0</v>
      </c>
      <c r="CV2004" s="4" t="s">
        <v>80</v>
      </c>
      <c r="CW2004" s="4">
        <v>0</v>
      </c>
      <c r="CX2004" s="4">
        <v>0</v>
      </c>
      <c r="CY2004" s="4" t="s">
        <v>80</v>
      </c>
      <c r="CZ2004" s="4">
        <v>0</v>
      </c>
      <c r="DA2004" s="4">
        <v>0</v>
      </c>
      <c r="DB2004" s="4" t="s">
        <v>80</v>
      </c>
      <c r="DC2004" s="4">
        <v>0</v>
      </c>
      <c r="DD2004" s="4">
        <v>0</v>
      </c>
      <c r="DE2004" s="4" t="s">
        <v>80</v>
      </c>
      <c r="DF2004" s="4">
        <v>0</v>
      </c>
      <c r="DG2004" s="4">
        <v>0</v>
      </c>
      <c r="DH2004" s="4" t="s">
        <v>80</v>
      </c>
      <c r="DI2004" s="4">
        <v>0</v>
      </c>
      <c r="DJ2004" s="4">
        <v>0</v>
      </c>
      <c r="DK2004" s="4" t="s">
        <v>80</v>
      </c>
      <c r="DL2004" s="4">
        <v>0</v>
      </c>
      <c r="DM2004" s="4">
        <v>0</v>
      </c>
      <c r="DN2004" s="4" t="s">
        <v>80</v>
      </c>
      <c r="DO2004" s="4">
        <v>0</v>
      </c>
      <c r="DP2004" s="4">
        <v>0</v>
      </c>
      <c r="DQ2004" s="4" t="s">
        <v>80</v>
      </c>
      <c r="DR2004" s="4">
        <v>0</v>
      </c>
      <c r="DS2004" s="4">
        <v>0</v>
      </c>
      <c r="DT2004" s="4" t="s">
        <v>80</v>
      </c>
      <c r="DU2004" s="4">
        <v>0</v>
      </c>
      <c r="DV2004" s="4">
        <v>0</v>
      </c>
      <c r="DW2004" s="4" t="s">
        <v>80</v>
      </c>
      <c r="DX2004" s="4">
        <v>0</v>
      </c>
      <c r="DY2004" s="4">
        <v>0</v>
      </c>
      <c r="DZ2004" s="168" t="s">
        <v>80</v>
      </c>
      <c r="EA2004" s="168">
        <v>0</v>
      </c>
      <c r="EB2004" s="168">
        <v>0</v>
      </c>
      <c r="EC2004" s="168" t="s">
        <v>80</v>
      </c>
      <c r="ED2004" s="168">
        <v>0</v>
      </c>
      <c r="EE2004" s="168">
        <v>0</v>
      </c>
      <c r="EF2004" s="168" t="s">
        <v>80</v>
      </c>
      <c r="EG2004" s="168">
        <v>0</v>
      </c>
      <c r="EH2004" s="168">
        <v>0</v>
      </c>
      <c r="EI2004" s="168" t="s">
        <v>80</v>
      </c>
      <c r="EJ2004" s="168">
        <v>0</v>
      </c>
      <c r="EK2004" s="168">
        <v>0</v>
      </c>
      <c r="EL2004" s="168" t="s">
        <v>80</v>
      </c>
      <c r="EM2004" s="168">
        <v>0</v>
      </c>
      <c r="EN2004" s="168">
        <v>0</v>
      </c>
      <c r="EO2004" s="168" t="s">
        <v>80</v>
      </c>
      <c r="EP2004" s="168">
        <v>0</v>
      </c>
      <c r="EQ2004" s="168">
        <v>0</v>
      </c>
      <c r="ER2004" s="168" t="s">
        <v>80</v>
      </c>
      <c r="ES2004" s="168">
        <v>0</v>
      </c>
      <c r="ET2004" s="168">
        <v>0</v>
      </c>
      <c r="EU2004" s="168" t="s">
        <v>80</v>
      </c>
      <c r="EV2004" s="168">
        <v>0</v>
      </c>
      <c r="EW2004" s="168">
        <v>0</v>
      </c>
      <c r="EX2004" s="168" t="s">
        <v>80</v>
      </c>
      <c r="EY2004" s="168">
        <v>0</v>
      </c>
      <c r="EZ2004" s="168">
        <v>0</v>
      </c>
      <c r="FA2004" s="168" t="s">
        <v>80</v>
      </c>
      <c r="FB2004" s="168">
        <v>0</v>
      </c>
      <c r="FC2004" s="168">
        <v>0</v>
      </c>
      <c r="FD2004" s="168" t="s">
        <v>80</v>
      </c>
      <c r="FE2004" s="168">
        <v>0</v>
      </c>
      <c r="FF2004" s="168">
        <v>0</v>
      </c>
      <c r="FG2004" s="168" t="s">
        <v>80</v>
      </c>
      <c r="FH2004" s="168">
        <v>0</v>
      </c>
      <c r="FI2004" s="168">
        <v>0</v>
      </c>
      <c r="FJ2004" s="168" t="s">
        <v>80</v>
      </c>
      <c r="FK2004" s="168">
        <v>0</v>
      </c>
      <c r="FL2004" s="168">
        <v>0</v>
      </c>
      <c r="FM2004" s="168" t="s">
        <v>80</v>
      </c>
      <c r="FN2004" s="168">
        <v>0</v>
      </c>
      <c r="FO2004" s="168">
        <v>0</v>
      </c>
    </row>
    <row r="2005" spans="2:171" ht="15">
      <c r="B2005" s="198" t="s">
        <v>80</v>
      </c>
      <c r="C2005" s="4" t="str">
        <f t="shared" si="151"/>
        <v>−</v>
      </c>
      <c r="D2005" s="4" t="s">
        <v>80</v>
      </c>
      <c r="E2005" s="4">
        <v>0</v>
      </c>
      <c r="F2005" s="4">
        <v>0</v>
      </c>
      <c r="G2005" s="4" t="s">
        <v>80</v>
      </c>
      <c r="H2005" s="4">
        <v>0</v>
      </c>
      <c r="I2005" s="4">
        <v>0</v>
      </c>
      <c r="J2005" s="4" t="s">
        <v>80</v>
      </c>
      <c r="K2005" s="4">
        <v>0</v>
      </c>
      <c r="L2005" s="4">
        <v>0</v>
      </c>
      <c r="M2005" s="4" t="s">
        <v>80</v>
      </c>
      <c r="N2005" s="4">
        <v>0</v>
      </c>
      <c r="O2005" s="4">
        <v>0</v>
      </c>
      <c r="P2005" s="4" t="s">
        <v>80</v>
      </c>
      <c r="Q2005" s="4">
        <v>0</v>
      </c>
      <c r="R2005" s="4">
        <v>0</v>
      </c>
      <c r="S2005" s="4" t="s">
        <v>80</v>
      </c>
      <c r="T2005" s="4">
        <v>0</v>
      </c>
      <c r="U2005" s="4">
        <v>0</v>
      </c>
      <c r="V2005" s="4" t="s">
        <v>80</v>
      </c>
      <c r="W2005" s="4">
        <v>0</v>
      </c>
      <c r="X2005" s="4">
        <v>0</v>
      </c>
      <c r="Y2005" s="4" t="s">
        <v>80</v>
      </c>
      <c r="Z2005" s="4">
        <v>0</v>
      </c>
      <c r="AA2005" s="4">
        <v>0</v>
      </c>
      <c r="AB2005" s="4" t="s">
        <v>80</v>
      </c>
      <c r="AC2005" s="4">
        <v>0</v>
      </c>
      <c r="AD2005" s="4">
        <v>0</v>
      </c>
      <c r="AE2005" s="4" t="s">
        <v>80</v>
      </c>
      <c r="AF2005" s="4">
        <v>0</v>
      </c>
      <c r="AG2005" s="4">
        <v>0</v>
      </c>
      <c r="AH2005" s="4" t="s">
        <v>80</v>
      </c>
      <c r="AI2005" s="4">
        <v>0</v>
      </c>
      <c r="AJ2005" s="4">
        <v>0</v>
      </c>
      <c r="AK2005" s="4" t="s">
        <v>80</v>
      </c>
      <c r="AL2005" s="4">
        <v>0</v>
      </c>
      <c r="AM2005" s="4">
        <v>0</v>
      </c>
      <c r="AN2005" s="4" t="s">
        <v>80</v>
      </c>
      <c r="AO2005" s="4">
        <v>0</v>
      </c>
      <c r="AP2005" s="4">
        <v>0</v>
      </c>
      <c r="AQ2005" s="4" t="s">
        <v>80</v>
      </c>
      <c r="AR2005" s="4">
        <v>0</v>
      </c>
      <c r="AS2005" s="4">
        <v>0</v>
      </c>
      <c r="AT2005" s="4" t="s">
        <v>80</v>
      </c>
      <c r="AU2005" s="4">
        <v>0</v>
      </c>
      <c r="AV2005" s="4">
        <v>0</v>
      </c>
      <c r="AW2005" s="4" t="s">
        <v>80</v>
      </c>
      <c r="AX2005" s="4">
        <v>0</v>
      </c>
      <c r="AY2005" s="4">
        <v>0</v>
      </c>
      <c r="AZ2005" s="4" t="s">
        <v>80</v>
      </c>
      <c r="BA2005" s="4">
        <v>0</v>
      </c>
      <c r="BB2005" s="4">
        <v>0</v>
      </c>
      <c r="BC2005" s="4" t="s">
        <v>80</v>
      </c>
      <c r="BD2005" s="4">
        <v>0</v>
      </c>
      <c r="BE2005" s="4">
        <v>0</v>
      </c>
      <c r="BF2005" s="4" t="s">
        <v>80</v>
      </c>
      <c r="BG2005" s="4">
        <v>0</v>
      </c>
      <c r="BH2005" s="4">
        <v>0</v>
      </c>
      <c r="BI2005" s="4" t="s">
        <v>80</v>
      </c>
      <c r="BJ2005" s="4">
        <v>0</v>
      </c>
      <c r="BK2005" s="4">
        <v>0</v>
      </c>
      <c r="BL2005" s="4" t="s">
        <v>80</v>
      </c>
      <c r="BM2005" s="4">
        <v>0</v>
      </c>
      <c r="BN2005" s="4">
        <v>0</v>
      </c>
      <c r="BO2005" s="4" t="s">
        <v>80</v>
      </c>
      <c r="BP2005" s="4">
        <v>0</v>
      </c>
      <c r="BQ2005" s="4">
        <v>0</v>
      </c>
      <c r="BR2005" s="4" t="s">
        <v>80</v>
      </c>
      <c r="BS2005" s="4">
        <v>0</v>
      </c>
      <c r="BT2005" s="4">
        <v>0</v>
      </c>
      <c r="BU2005" s="4" t="s">
        <v>80</v>
      </c>
      <c r="BV2005" s="4">
        <v>0</v>
      </c>
      <c r="BW2005" s="4">
        <v>0</v>
      </c>
      <c r="BX2005" s="4" t="s">
        <v>80</v>
      </c>
      <c r="BY2005" s="4">
        <v>0</v>
      </c>
      <c r="BZ2005" s="4">
        <v>0</v>
      </c>
      <c r="CA2005" s="4" t="s">
        <v>80</v>
      </c>
      <c r="CB2005" s="4">
        <v>0</v>
      </c>
      <c r="CC2005" s="4">
        <v>0</v>
      </c>
      <c r="CD2005" s="4" t="s">
        <v>80</v>
      </c>
      <c r="CE2005" s="4">
        <v>0</v>
      </c>
      <c r="CF2005" s="4">
        <v>0</v>
      </c>
      <c r="CK2005" s="198" t="s">
        <v>80</v>
      </c>
      <c r="CL2005" s="4" t="str">
        <f t="shared" si="150"/>
        <v>−</v>
      </c>
      <c r="CM2005" s="4" t="s">
        <v>80</v>
      </c>
      <c r="CN2005" s="4">
        <v>0</v>
      </c>
      <c r="CO2005" s="4">
        <v>0</v>
      </c>
      <c r="CP2005" s="4" t="s">
        <v>80</v>
      </c>
      <c r="CQ2005" s="4">
        <v>0</v>
      </c>
      <c r="CR2005" s="4">
        <v>0</v>
      </c>
      <c r="CS2005" s="4" t="s">
        <v>80</v>
      </c>
      <c r="CT2005" s="4">
        <v>0</v>
      </c>
      <c r="CU2005" s="4">
        <v>0</v>
      </c>
      <c r="CV2005" s="4" t="s">
        <v>80</v>
      </c>
      <c r="CW2005" s="4">
        <v>0</v>
      </c>
      <c r="CX2005" s="4">
        <v>0</v>
      </c>
      <c r="CY2005" s="4" t="s">
        <v>80</v>
      </c>
      <c r="CZ2005" s="4">
        <v>0</v>
      </c>
      <c r="DA2005" s="4">
        <v>0</v>
      </c>
      <c r="DB2005" s="4" t="s">
        <v>80</v>
      </c>
      <c r="DC2005" s="4">
        <v>0</v>
      </c>
      <c r="DD2005" s="4">
        <v>0</v>
      </c>
      <c r="DE2005" s="4" t="s">
        <v>80</v>
      </c>
      <c r="DF2005" s="4">
        <v>0</v>
      </c>
      <c r="DG2005" s="4">
        <v>0</v>
      </c>
      <c r="DH2005" s="4" t="s">
        <v>80</v>
      </c>
      <c r="DI2005" s="4">
        <v>0</v>
      </c>
      <c r="DJ2005" s="4">
        <v>0</v>
      </c>
      <c r="DK2005" s="4" t="s">
        <v>80</v>
      </c>
      <c r="DL2005" s="4">
        <v>0</v>
      </c>
      <c r="DM2005" s="4">
        <v>0</v>
      </c>
      <c r="DN2005" s="4" t="s">
        <v>80</v>
      </c>
      <c r="DO2005" s="4">
        <v>0</v>
      </c>
      <c r="DP2005" s="4">
        <v>0</v>
      </c>
      <c r="DQ2005" s="4" t="s">
        <v>80</v>
      </c>
      <c r="DR2005" s="4">
        <v>0</v>
      </c>
      <c r="DS2005" s="4">
        <v>0</v>
      </c>
      <c r="DT2005" s="4" t="s">
        <v>80</v>
      </c>
      <c r="DU2005" s="4">
        <v>0</v>
      </c>
      <c r="DV2005" s="4">
        <v>0</v>
      </c>
      <c r="DW2005" s="4" t="s">
        <v>80</v>
      </c>
      <c r="DX2005" s="4">
        <v>0</v>
      </c>
      <c r="DY2005" s="4">
        <v>0</v>
      </c>
      <c r="DZ2005" s="168" t="s">
        <v>80</v>
      </c>
      <c r="EA2005" s="168">
        <v>0</v>
      </c>
      <c r="EB2005" s="168">
        <v>0</v>
      </c>
      <c r="EC2005" s="168" t="s">
        <v>80</v>
      </c>
      <c r="ED2005" s="168">
        <v>0</v>
      </c>
      <c r="EE2005" s="168">
        <v>0</v>
      </c>
      <c r="EF2005" s="168" t="s">
        <v>80</v>
      </c>
      <c r="EG2005" s="168">
        <v>0</v>
      </c>
      <c r="EH2005" s="168">
        <v>0</v>
      </c>
      <c r="EI2005" s="168" t="s">
        <v>80</v>
      </c>
      <c r="EJ2005" s="168">
        <v>0</v>
      </c>
      <c r="EK2005" s="168">
        <v>0</v>
      </c>
      <c r="EL2005" s="168" t="s">
        <v>80</v>
      </c>
      <c r="EM2005" s="168">
        <v>0</v>
      </c>
      <c r="EN2005" s="168">
        <v>0</v>
      </c>
      <c r="EO2005" s="168" t="s">
        <v>80</v>
      </c>
      <c r="EP2005" s="168">
        <v>0</v>
      </c>
      <c r="EQ2005" s="168">
        <v>0</v>
      </c>
      <c r="ER2005" s="168" t="s">
        <v>80</v>
      </c>
      <c r="ES2005" s="168">
        <v>0</v>
      </c>
      <c r="ET2005" s="168">
        <v>0</v>
      </c>
      <c r="EU2005" s="168" t="s">
        <v>80</v>
      </c>
      <c r="EV2005" s="168">
        <v>0</v>
      </c>
      <c r="EW2005" s="168">
        <v>0</v>
      </c>
      <c r="EX2005" s="168" t="s">
        <v>80</v>
      </c>
      <c r="EY2005" s="168">
        <v>0</v>
      </c>
      <c r="EZ2005" s="168">
        <v>0</v>
      </c>
      <c r="FA2005" s="168" t="s">
        <v>80</v>
      </c>
      <c r="FB2005" s="168">
        <v>0</v>
      </c>
      <c r="FC2005" s="168">
        <v>0</v>
      </c>
      <c r="FD2005" s="168" t="s">
        <v>80</v>
      </c>
      <c r="FE2005" s="168">
        <v>0</v>
      </c>
      <c r="FF2005" s="168">
        <v>0</v>
      </c>
      <c r="FG2005" s="168" t="s">
        <v>80</v>
      </c>
      <c r="FH2005" s="168">
        <v>0</v>
      </c>
      <c r="FI2005" s="168">
        <v>0</v>
      </c>
      <c r="FJ2005" s="168" t="s">
        <v>80</v>
      </c>
      <c r="FK2005" s="168">
        <v>0</v>
      </c>
      <c r="FL2005" s="168">
        <v>0</v>
      </c>
      <c r="FM2005" s="168" t="s">
        <v>80</v>
      </c>
      <c r="FN2005" s="168">
        <v>0</v>
      </c>
      <c r="FO2005" s="168">
        <v>0</v>
      </c>
    </row>
    <row r="2006" spans="2:171" ht="15">
      <c r="B2006" s="198" t="s">
        <v>80</v>
      </c>
      <c r="C2006" s="4" t="str">
        <f t="shared" si="151"/>
        <v>−</v>
      </c>
      <c r="D2006" s="4" t="s">
        <v>80</v>
      </c>
      <c r="E2006" s="4">
        <v>0</v>
      </c>
      <c r="F2006" s="4">
        <v>0</v>
      </c>
      <c r="G2006" s="4" t="s">
        <v>80</v>
      </c>
      <c r="H2006" s="4">
        <v>0</v>
      </c>
      <c r="I2006" s="4">
        <v>0</v>
      </c>
      <c r="J2006" s="4" t="s">
        <v>80</v>
      </c>
      <c r="K2006" s="4">
        <v>0</v>
      </c>
      <c r="L2006" s="4">
        <v>0</v>
      </c>
      <c r="M2006" s="4" t="s">
        <v>80</v>
      </c>
      <c r="N2006" s="4">
        <v>0</v>
      </c>
      <c r="O2006" s="4">
        <v>0</v>
      </c>
      <c r="P2006" s="4" t="s">
        <v>80</v>
      </c>
      <c r="Q2006" s="4">
        <v>0</v>
      </c>
      <c r="R2006" s="4">
        <v>0</v>
      </c>
      <c r="S2006" s="4" t="s">
        <v>80</v>
      </c>
      <c r="T2006" s="4">
        <v>0</v>
      </c>
      <c r="U2006" s="4">
        <v>0</v>
      </c>
      <c r="V2006" s="4" t="s">
        <v>80</v>
      </c>
      <c r="W2006" s="4">
        <v>0</v>
      </c>
      <c r="X2006" s="4">
        <v>0</v>
      </c>
      <c r="Y2006" s="4" t="s">
        <v>80</v>
      </c>
      <c r="Z2006" s="4">
        <v>0</v>
      </c>
      <c r="AA2006" s="4">
        <v>0</v>
      </c>
      <c r="AB2006" s="4" t="s">
        <v>80</v>
      </c>
      <c r="AC2006" s="4">
        <v>0</v>
      </c>
      <c r="AD2006" s="4">
        <v>0</v>
      </c>
      <c r="AE2006" s="4" t="s">
        <v>80</v>
      </c>
      <c r="AF2006" s="4">
        <v>0</v>
      </c>
      <c r="AG2006" s="4">
        <v>0</v>
      </c>
      <c r="AH2006" s="4" t="s">
        <v>80</v>
      </c>
      <c r="AI2006" s="4">
        <v>0</v>
      </c>
      <c r="AJ2006" s="4">
        <v>0</v>
      </c>
      <c r="AK2006" s="4" t="s">
        <v>80</v>
      </c>
      <c r="AL2006" s="4">
        <v>0</v>
      </c>
      <c r="AM2006" s="4">
        <v>0</v>
      </c>
      <c r="AN2006" s="4" t="s">
        <v>80</v>
      </c>
      <c r="AO2006" s="4">
        <v>0</v>
      </c>
      <c r="AP2006" s="4">
        <v>0</v>
      </c>
      <c r="AQ2006" s="4" t="s">
        <v>80</v>
      </c>
      <c r="AR2006" s="4">
        <v>0</v>
      </c>
      <c r="AS2006" s="4">
        <v>0</v>
      </c>
      <c r="AT2006" s="4" t="s">
        <v>80</v>
      </c>
      <c r="AU2006" s="4">
        <v>0</v>
      </c>
      <c r="AV2006" s="4">
        <v>0</v>
      </c>
      <c r="AW2006" s="4" t="s">
        <v>80</v>
      </c>
      <c r="AX2006" s="4">
        <v>0</v>
      </c>
      <c r="AY2006" s="4">
        <v>0</v>
      </c>
      <c r="AZ2006" s="4" t="s">
        <v>80</v>
      </c>
      <c r="BA2006" s="4">
        <v>0</v>
      </c>
      <c r="BB2006" s="4">
        <v>0</v>
      </c>
      <c r="BC2006" s="4" t="s">
        <v>80</v>
      </c>
      <c r="BD2006" s="4">
        <v>0</v>
      </c>
      <c r="BE2006" s="4">
        <v>0</v>
      </c>
      <c r="BF2006" s="4" t="s">
        <v>80</v>
      </c>
      <c r="BG2006" s="4">
        <v>0</v>
      </c>
      <c r="BH2006" s="4">
        <v>0</v>
      </c>
      <c r="BI2006" s="4" t="s">
        <v>80</v>
      </c>
      <c r="BJ2006" s="4">
        <v>0</v>
      </c>
      <c r="BK2006" s="4">
        <v>0</v>
      </c>
      <c r="BL2006" s="4" t="s">
        <v>80</v>
      </c>
      <c r="BM2006" s="4">
        <v>0</v>
      </c>
      <c r="BN2006" s="4">
        <v>0</v>
      </c>
      <c r="BO2006" s="4" t="s">
        <v>80</v>
      </c>
      <c r="BP2006" s="4">
        <v>0</v>
      </c>
      <c r="BQ2006" s="4">
        <v>0</v>
      </c>
      <c r="BR2006" s="4" t="s">
        <v>80</v>
      </c>
      <c r="BS2006" s="4">
        <v>0</v>
      </c>
      <c r="BT2006" s="4">
        <v>0</v>
      </c>
      <c r="BU2006" s="4" t="s">
        <v>80</v>
      </c>
      <c r="BV2006" s="4">
        <v>0</v>
      </c>
      <c r="BW2006" s="4">
        <v>0</v>
      </c>
      <c r="BX2006" s="4" t="s">
        <v>80</v>
      </c>
      <c r="BY2006" s="4">
        <v>0</v>
      </c>
      <c r="BZ2006" s="4">
        <v>0</v>
      </c>
      <c r="CA2006" s="4" t="s">
        <v>80</v>
      </c>
      <c r="CB2006" s="4">
        <v>0</v>
      </c>
      <c r="CC2006" s="4">
        <v>0</v>
      </c>
      <c r="CD2006" s="4" t="s">
        <v>80</v>
      </c>
      <c r="CE2006" s="4">
        <v>0</v>
      </c>
      <c r="CF2006" s="4">
        <v>0</v>
      </c>
      <c r="CK2006" s="198" t="s">
        <v>80</v>
      </c>
      <c r="CL2006" s="4" t="str">
        <f t="shared" si="150"/>
        <v>−</v>
      </c>
      <c r="CM2006" s="4" t="s">
        <v>80</v>
      </c>
      <c r="CN2006" s="4">
        <v>0</v>
      </c>
      <c r="CO2006" s="4">
        <v>0</v>
      </c>
      <c r="CP2006" s="4" t="s">
        <v>80</v>
      </c>
      <c r="CQ2006" s="4">
        <v>0</v>
      </c>
      <c r="CR2006" s="4">
        <v>0</v>
      </c>
      <c r="CS2006" s="4" t="s">
        <v>80</v>
      </c>
      <c r="CT2006" s="4">
        <v>0</v>
      </c>
      <c r="CU2006" s="4">
        <v>0</v>
      </c>
      <c r="CV2006" s="4" t="s">
        <v>80</v>
      </c>
      <c r="CW2006" s="4">
        <v>0</v>
      </c>
      <c r="CX2006" s="4">
        <v>0</v>
      </c>
      <c r="CY2006" s="4" t="s">
        <v>80</v>
      </c>
      <c r="CZ2006" s="4">
        <v>0</v>
      </c>
      <c r="DA2006" s="4">
        <v>0</v>
      </c>
      <c r="DB2006" s="4" t="s">
        <v>80</v>
      </c>
      <c r="DC2006" s="4">
        <v>0</v>
      </c>
      <c r="DD2006" s="4">
        <v>0</v>
      </c>
      <c r="DE2006" s="4" t="s">
        <v>80</v>
      </c>
      <c r="DF2006" s="4">
        <v>0</v>
      </c>
      <c r="DG2006" s="4">
        <v>0</v>
      </c>
      <c r="DH2006" s="4" t="s">
        <v>80</v>
      </c>
      <c r="DI2006" s="4">
        <v>0</v>
      </c>
      <c r="DJ2006" s="4">
        <v>0</v>
      </c>
      <c r="DK2006" s="4" t="s">
        <v>80</v>
      </c>
      <c r="DL2006" s="4">
        <v>0</v>
      </c>
      <c r="DM2006" s="4">
        <v>0</v>
      </c>
      <c r="DN2006" s="4" t="s">
        <v>80</v>
      </c>
      <c r="DO2006" s="4">
        <v>0</v>
      </c>
      <c r="DP2006" s="4">
        <v>0</v>
      </c>
      <c r="DQ2006" s="4" t="s">
        <v>80</v>
      </c>
      <c r="DR2006" s="4">
        <v>0</v>
      </c>
      <c r="DS2006" s="4">
        <v>0</v>
      </c>
      <c r="DT2006" s="4" t="s">
        <v>80</v>
      </c>
      <c r="DU2006" s="4">
        <v>0</v>
      </c>
      <c r="DV2006" s="4">
        <v>0</v>
      </c>
      <c r="DW2006" s="4" t="s">
        <v>80</v>
      </c>
      <c r="DX2006" s="4">
        <v>0</v>
      </c>
      <c r="DY2006" s="4">
        <v>0</v>
      </c>
      <c r="DZ2006" s="168" t="s">
        <v>80</v>
      </c>
      <c r="EA2006" s="168">
        <v>0</v>
      </c>
      <c r="EB2006" s="168">
        <v>0</v>
      </c>
      <c r="EC2006" s="4" t="s">
        <v>80</v>
      </c>
      <c r="ED2006" s="4">
        <v>0</v>
      </c>
      <c r="EE2006" s="4">
        <v>0</v>
      </c>
      <c r="EF2006" s="4" t="s">
        <v>80</v>
      </c>
      <c r="EG2006" s="4">
        <v>0</v>
      </c>
      <c r="EH2006" s="4">
        <v>0</v>
      </c>
      <c r="EI2006" s="4" t="s">
        <v>80</v>
      </c>
      <c r="EJ2006" s="4">
        <v>0</v>
      </c>
      <c r="EK2006" s="4">
        <v>0</v>
      </c>
      <c r="EL2006" s="4" t="s">
        <v>80</v>
      </c>
      <c r="EM2006" s="4">
        <v>0</v>
      </c>
      <c r="EN2006" s="4">
        <v>0</v>
      </c>
      <c r="EO2006" s="4" t="s">
        <v>80</v>
      </c>
      <c r="EP2006" s="4">
        <v>0</v>
      </c>
      <c r="EQ2006" s="4">
        <v>0</v>
      </c>
      <c r="ER2006" s="4" t="s">
        <v>80</v>
      </c>
      <c r="ES2006" s="4">
        <v>0</v>
      </c>
      <c r="ET2006" s="4">
        <v>0</v>
      </c>
      <c r="EU2006" s="4" t="s">
        <v>80</v>
      </c>
      <c r="EV2006" s="4">
        <v>0</v>
      </c>
      <c r="EW2006" s="4">
        <v>0</v>
      </c>
      <c r="EX2006" s="4" t="s">
        <v>80</v>
      </c>
      <c r="EY2006" s="4">
        <v>0</v>
      </c>
      <c r="EZ2006" s="4">
        <v>0</v>
      </c>
      <c r="FA2006" s="4" t="s">
        <v>80</v>
      </c>
      <c r="FB2006" s="4">
        <v>0</v>
      </c>
      <c r="FC2006" s="4">
        <v>0</v>
      </c>
      <c r="FD2006" s="4" t="s">
        <v>80</v>
      </c>
      <c r="FE2006" s="4">
        <v>0</v>
      </c>
      <c r="FF2006" s="4">
        <v>0</v>
      </c>
      <c r="FG2006" s="4" t="s">
        <v>80</v>
      </c>
      <c r="FH2006" s="4">
        <v>0</v>
      </c>
      <c r="FI2006" s="4">
        <v>0</v>
      </c>
      <c r="FJ2006" s="4" t="s">
        <v>80</v>
      </c>
      <c r="FK2006" s="4">
        <v>0</v>
      </c>
      <c r="FL2006" s="4">
        <v>0</v>
      </c>
      <c r="FM2006" s="4" t="s">
        <v>80</v>
      </c>
      <c r="FN2006" s="4">
        <v>0</v>
      </c>
      <c r="FO2006" s="4">
        <v>0</v>
      </c>
    </row>
    <row r="2007" spans="2:171" ht="15">
      <c r="B2007" s="198" t="s">
        <v>80</v>
      </c>
      <c r="C2007" s="4" t="str">
        <f t="shared" si="151"/>
        <v>−</v>
      </c>
      <c r="D2007" s="4" t="s">
        <v>80</v>
      </c>
      <c r="E2007" s="4">
        <v>0</v>
      </c>
      <c r="F2007" s="4">
        <v>0</v>
      </c>
      <c r="G2007" s="4" t="s">
        <v>80</v>
      </c>
      <c r="H2007" s="4">
        <v>0</v>
      </c>
      <c r="I2007" s="4">
        <v>0</v>
      </c>
      <c r="J2007" s="4" t="s">
        <v>80</v>
      </c>
      <c r="K2007" s="4">
        <v>0</v>
      </c>
      <c r="L2007" s="4">
        <v>0</v>
      </c>
      <c r="M2007" s="4" t="s">
        <v>80</v>
      </c>
      <c r="N2007" s="4">
        <v>0</v>
      </c>
      <c r="O2007" s="4">
        <v>0</v>
      </c>
      <c r="P2007" s="4" t="s">
        <v>80</v>
      </c>
      <c r="Q2007" s="4">
        <v>0</v>
      </c>
      <c r="R2007" s="4">
        <v>0</v>
      </c>
      <c r="S2007" s="4" t="s">
        <v>80</v>
      </c>
      <c r="T2007" s="4">
        <v>0</v>
      </c>
      <c r="U2007" s="4">
        <v>0</v>
      </c>
      <c r="V2007" s="4" t="s">
        <v>80</v>
      </c>
      <c r="W2007" s="4">
        <v>0</v>
      </c>
      <c r="X2007" s="4">
        <v>0</v>
      </c>
      <c r="Y2007" s="4" t="s">
        <v>80</v>
      </c>
      <c r="Z2007" s="4">
        <v>0</v>
      </c>
      <c r="AA2007" s="4">
        <v>0</v>
      </c>
      <c r="AB2007" s="4" t="s">
        <v>80</v>
      </c>
      <c r="AC2007" s="4">
        <v>0</v>
      </c>
      <c r="AD2007" s="4">
        <v>0</v>
      </c>
      <c r="AE2007" s="4" t="s">
        <v>80</v>
      </c>
      <c r="AF2007" s="4">
        <v>0</v>
      </c>
      <c r="AG2007" s="4">
        <v>0</v>
      </c>
      <c r="AH2007" s="4" t="s">
        <v>80</v>
      </c>
      <c r="AI2007" s="4">
        <v>0</v>
      </c>
      <c r="AJ2007" s="4">
        <v>0</v>
      </c>
      <c r="AK2007" s="4" t="s">
        <v>80</v>
      </c>
      <c r="AL2007" s="4">
        <v>0</v>
      </c>
      <c r="AM2007" s="4">
        <v>0</v>
      </c>
      <c r="AN2007" s="4" t="s">
        <v>80</v>
      </c>
      <c r="AO2007" s="4">
        <v>0</v>
      </c>
      <c r="AP2007" s="4">
        <v>0</v>
      </c>
      <c r="AQ2007" s="4" t="s">
        <v>80</v>
      </c>
      <c r="AR2007" s="4">
        <v>0</v>
      </c>
      <c r="AS2007" s="4">
        <v>0</v>
      </c>
      <c r="AT2007" s="4" t="s">
        <v>80</v>
      </c>
      <c r="AU2007" s="4">
        <v>0</v>
      </c>
      <c r="AV2007" s="4">
        <v>0</v>
      </c>
      <c r="AW2007" s="4" t="s">
        <v>80</v>
      </c>
      <c r="AX2007" s="4">
        <v>0</v>
      </c>
      <c r="AY2007" s="4">
        <v>0</v>
      </c>
      <c r="AZ2007" s="4" t="s">
        <v>80</v>
      </c>
      <c r="BA2007" s="4">
        <v>0</v>
      </c>
      <c r="BB2007" s="4">
        <v>0</v>
      </c>
      <c r="BC2007" s="4" t="s">
        <v>80</v>
      </c>
      <c r="BD2007" s="4">
        <v>0</v>
      </c>
      <c r="BE2007" s="4">
        <v>0</v>
      </c>
      <c r="BF2007" s="4" t="s">
        <v>80</v>
      </c>
      <c r="BG2007" s="4">
        <v>0</v>
      </c>
      <c r="BH2007" s="4">
        <v>0</v>
      </c>
      <c r="BI2007" s="4" t="s">
        <v>80</v>
      </c>
      <c r="BJ2007" s="4">
        <v>0</v>
      </c>
      <c r="BK2007" s="4">
        <v>0</v>
      </c>
      <c r="BL2007" s="4" t="s">
        <v>80</v>
      </c>
      <c r="BM2007" s="4">
        <v>0</v>
      </c>
      <c r="BN2007" s="4">
        <v>0</v>
      </c>
      <c r="BO2007" s="4" t="s">
        <v>80</v>
      </c>
      <c r="BP2007" s="4">
        <v>0</v>
      </c>
      <c r="BQ2007" s="4">
        <v>0</v>
      </c>
      <c r="BR2007" s="4" t="s">
        <v>80</v>
      </c>
      <c r="BS2007" s="4">
        <v>0</v>
      </c>
      <c r="BT2007" s="4">
        <v>0</v>
      </c>
      <c r="BU2007" s="4" t="s">
        <v>80</v>
      </c>
      <c r="BV2007" s="4">
        <v>0</v>
      </c>
      <c r="BW2007" s="4">
        <v>0</v>
      </c>
      <c r="BX2007" s="4" t="s">
        <v>80</v>
      </c>
      <c r="BY2007" s="4">
        <v>0</v>
      </c>
      <c r="BZ2007" s="4">
        <v>0</v>
      </c>
      <c r="CA2007" s="4" t="s">
        <v>80</v>
      </c>
      <c r="CB2007" s="4">
        <v>0</v>
      </c>
      <c r="CC2007" s="4">
        <v>0</v>
      </c>
      <c r="CD2007" s="4" t="s">
        <v>80</v>
      </c>
      <c r="CE2007" s="4">
        <v>0</v>
      </c>
      <c r="CF2007" s="4">
        <v>0</v>
      </c>
      <c r="CK2007" s="198" t="s">
        <v>80</v>
      </c>
      <c r="CL2007" s="4" t="str">
        <f t="shared" si="150"/>
        <v>−</v>
      </c>
      <c r="CM2007" s="4" t="s">
        <v>80</v>
      </c>
      <c r="CN2007" s="4">
        <v>0</v>
      </c>
      <c r="CO2007" s="4">
        <v>0</v>
      </c>
      <c r="CP2007" s="4" t="s">
        <v>80</v>
      </c>
      <c r="CQ2007" s="4">
        <v>0</v>
      </c>
      <c r="CR2007" s="4">
        <v>0</v>
      </c>
      <c r="CS2007" s="4" t="s">
        <v>80</v>
      </c>
      <c r="CT2007" s="4">
        <v>0</v>
      </c>
      <c r="CU2007" s="4">
        <v>0</v>
      </c>
      <c r="CV2007" s="4" t="s">
        <v>80</v>
      </c>
      <c r="CW2007" s="4">
        <v>0</v>
      </c>
      <c r="CX2007" s="4">
        <v>0</v>
      </c>
      <c r="CY2007" s="4" t="s">
        <v>80</v>
      </c>
      <c r="CZ2007" s="4">
        <v>0</v>
      </c>
      <c r="DA2007" s="4">
        <v>0</v>
      </c>
      <c r="DB2007" s="4" t="s">
        <v>80</v>
      </c>
      <c r="DC2007" s="4">
        <v>0</v>
      </c>
      <c r="DD2007" s="4">
        <v>0</v>
      </c>
      <c r="DE2007" s="4" t="s">
        <v>80</v>
      </c>
      <c r="DF2007" s="4">
        <v>0</v>
      </c>
      <c r="DG2007" s="4">
        <v>0</v>
      </c>
      <c r="DH2007" s="4" t="s">
        <v>80</v>
      </c>
      <c r="DI2007" s="4">
        <v>0</v>
      </c>
      <c r="DJ2007" s="4">
        <v>0</v>
      </c>
      <c r="DK2007" s="4" t="s">
        <v>80</v>
      </c>
      <c r="DL2007" s="4">
        <v>0</v>
      </c>
      <c r="DM2007" s="4">
        <v>0</v>
      </c>
      <c r="DN2007" s="4" t="s">
        <v>80</v>
      </c>
      <c r="DO2007" s="4">
        <v>0</v>
      </c>
      <c r="DP2007" s="4">
        <v>0</v>
      </c>
      <c r="DQ2007" s="4" t="s">
        <v>80</v>
      </c>
      <c r="DR2007" s="4">
        <v>0</v>
      </c>
      <c r="DS2007" s="4">
        <v>0</v>
      </c>
      <c r="DT2007" s="4" t="s">
        <v>80</v>
      </c>
      <c r="DU2007" s="4">
        <v>0</v>
      </c>
      <c r="DV2007" s="4">
        <v>0</v>
      </c>
      <c r="DW2007" s="4" t="s">
        <v>80</v>
      </c>
      <c r="DX2007" s="4">
        <v>0</v>
      </c>
      <c r="DY2007" s="4">
        <v>0</v>
      </c>
      <c r="DZ2007" s="4" t="s">
        <v>80</v>
      </c>
      <c r="EA2007" s="4">
        <v>0</v>
      </c>
      <c r="EB2007" s="4">
        <v>0</v>
      </c>
      <c r="EC2007" s="4" t="s">
        <v>80</v>
      </c>
      <c r="ED2007" s="4">
        <v>0</v>
      </c>
      <c r="EE2007" s="4">
        <v>0</v>
      </c>
      <c r="EF2007" s="4" t="s">
        <v>80</v>
      </c>
      <c r="EG2007" s="4">
        <v>0</v>
      </c>
      <c r="EH2007" s="4">
        <v>0</v>
      </c>
      <c r="EI2007" s="4" t="s">
        <v>80</v>
      </c>
      <c r="EJ2007" s="4">
        <v>0</v>
      </c>
      <c r="EK2007" s="4">
        <v>0</v>
      </c>
      <c r="EL2007" s="4" t="s">
        <v>80</v>
      </c>
      <c r="EM2007" s="4">
        <v>0</v>
      </c>
      <c r="EN2007" s="4">
        <v>0</v>
      </c>
      <c r="EO2007" s="4" t="s">
        <v>80</v>
      </c>
      <c r="EP2007" s="4">
        <v>0</v>
      </c>
      <c r="EQ2007" s="4">
        <v>0</v>
      </c>
      <c r="ER2007" s="4" t="s">
        <v>80</v>
      </c>
      <c r="ES2007" s="4">
        <v>0</v>
      </c>
      <c r="ET2007" s="4">
        <v>0</v>
      </c>
      <c r="EU2007" s="4" t="s">
        <v>80</v>
      </c>
      <c r="EV2007" s="4">
        <v>0</v>
      </c>
      <c r="EW2007" s="4">
        <v>0</v>
      </c>
      <c r="EX2007" s="4" t="s">
        <v>80</v>
      </c>
      <c r="EY2007" s="4">
        <v>0</v>
      </c>
      <c r="EZ2007" s="4">
        <v>0</v>
      </c>
      <c r="FA2007" s="4" t="s">
        <v>80</v>
      </c>
      <c r="FB2007" s="4">
        <v>0</v>
      </c>
      <c r="FC2007" s="4">
        <v>0</v>
      </c>
      <c r="FD2007" s="4" t="s">
        <v>80</v>
      </c>
      <c r="FE2007" s="4">
        <v>0</v>
      </c>
      <c r="FF2007" s="4">
        <v>0</v>
      </c>
      <c r="FG2007" s="4" t="s">
        <v>80</v>
      </c>
      <c r="FH2007" s="4">
        <v>0</v>
      </c>
      <c r="FI2007" s="4">
        <v>0</v>
      </c>
      <c r="FJ2007" s="4" t="s">
        <v>80</v>
      </c>
      <c r="FK2007" s="4">
        <v>0</v>
      </c>
      <c r="FL2007" s="4">
        <v>0</v>
      </c>
      <c r="FM2007" s="4" t="s">
        <v>80</v>
      </c>
      <c r="FN2007" s="4">
        <v>0</v>
      </c>
      <c r="FO2007" s="4">
        <v>0</v>
      </c>
    </row>
    <row r="2008" spans="2:171" ht="15">
      <c r="B2008" s="198" t="s">
        <v>80</v>
      </c>
      <c r="C2008" s="4" t="str">
        <f t="shared" si="151"/>
        <v>−</v>
      </c>
      <c r="D2008" s="4" t="s">
        <v>80</v>
      </c>
      <c r="E2008" s="4">
        <v>0</v>
      </c>
      <c r="F2008" s="4">
        <v>0</v>
      </c>
      <c r="G2008" s="4" t="s">
        <v>80</v>
      </c>
      <c r="H2008" s="4">
        <v>0</v>
      </c>
      <c r="I2008" s="4">
        <v>0</v>
      </c>
      <c r="J2008" s="4" t="s">
        <v>80</v>
      </c>
      <c r="K2008" s="4">
        <v>0</v>
      </c>
      <c r="L2008" s="4">
        <v>0</v>
      </c>
      <c r="M2008" s="4" t="s">
        <v>80</v>
      </c>
      <c r="N2008" s="4">
        <v>0</v>
      </c>
      <c r="O2008" s="4">
        <v>0</v>
      </c>
      <c r="P2008" s="4" t="s">
        <v>80</v>
      </c>
      <c r="Q2008" s="4">
        <v>0</v>
      </c>
      <c r="R2008" s="4">
        <v>0</v>
      </c>
      <c r="S2008" s="4" t="s">
        <v>80</v>
      </c>
      <c r="T2008" s="4">
        <v>0</v>
      </c>
      <c r="U2008" s="4">
        <v>0</v>
      </c>
      <c r="V2008" s="4" t="s">
        <v>80</v>
      </c>
      <c r="W2008" s="4">
        <v>0</v>
      </c>
      <c r="X2008" s="4">
        <v>0</v>
      </c>
      <c r="Y2008" s="4" t="s">
        <v>80</v>
      </c>
      <c r="Z2008" s="4">
        <v>0</v>
      </c>
      <c r="AA2008" s="4">
        <v>0</v>
      </c>
      <c r="AB2008" s="4" t="s">
        <v>80</v>
      </c>
      <c r="AC2008" s="4">
        <v>0</v>
      </c>
      <c r="AD2008" s="4">
        <v>0</v>
      </c>
      <c r="AE2008" s="4" t="s">
        <v>80</v>
      </c>
      <c r="AF2008" s="4">
        <v>0</v>
      </c>
      <c r="AG2008" s="4">
        <v>0</v>
      </c>
      <c r="AH2008" s="4" t="s">
        <v>80</v>
      </c>
      <c r="AI2008" s="4">
        <v>0</v>
      </c>
      <c r="AJ2008" s="4">
        <v>0</v>
      </c>
      <c r="AK2008" s="4" t="s">
        <v>80</v>
      </c>
      <c r="AL2008" s="4">
        <v>0</v>
      </c>
      <c r="AM2008" s="4">
        <v>0</v>
      </c>
      <c r="AN2008" s="4" t="s">
        <v>80</v>
      </c>
      <c r="AO2008" s="4">
        <v>0</v>
      </c>
      <c r="AP2008" s="4">
        <v>0</v>
      </c>
      <c r="AQ2008" s="4" t="s">
        <v>80</v>
      </c>
      <c r="AR2008" s="4">
        <v>0</v>
      </c>
      <c r="AS2008" s="4">
        <v>0</v>
      </c>
      <c r="AT2008" s="4" t="s">
        <v>80</v>
      </c>
      <c r="AU2008" s="4">
        <v>0</v>
      </c>
      <c r="AV2008" s="4">
        <v>0</v>
      </c>
      <c r="AW2008" s="4" t="s">
        <v>80</v>
      </c>
      <c r="AX2008" s="4">
        <v>0</v>
      </c>
      <c r="AY2008" s="4">
        <v>0</v>
      </c>
      <c r="AZ2008" s="4" t="s">
        <v>80</v>
      </c>
      <c r="BA2008" s="4">
        <v>0</v>
      </c>
      <c r="BB2008" s="4">
        <v>0</v>
      </c>
      <c r="BC2008" s="4" t="s">
        <v>80</v>
      </c>
      <c r="BD2008" s="4">
        <v>0</v>
      </c>
      <c r="BE2008" s="4">
        <v>0</v>
      </c>
      <c r="BF2008" s="4" t="s">
        <v>80</v>
      </c>
      <c r="BG2008" s="4">
        <v>0</v>
      </c>
      <c r="BH2008" s="4">
        <v>0</v>
      </c>
      <c r="BI2008" s="4" t="s">
        <v>80</v>
      </c>
      <c r="BJ2008" s="4">
        <v>0</v>
      </c>
      <c r="BK2008" s="4">
        <v>0</v>
      </c>
      <c r="BL2008" s="4" t="s">
        <v>80</v>
      </c>
      <c r="BM2008" s="4">
        <v>0</v>
      </c>
      <c r="BN2008" s="4">
        <v>0</v>
      </c>
      <c r="BO2008" s="4" t="s">
        <v>80</v>
      </c>
      <c r="BP2008" s="4">
        <v>0</v>
      </c>
      <c r="BQ2008" s="4">
        <v>0</v>
      </c>
      <c r="BR2008" s="4" t="s">
        <v>80</v>
      </c>
      <c r="BS2008" s="4">
        <v>0</v>
      </c>
      <c r="BT2008" s="4">
        <v>0</v>
      </c>
      <c r="BU2008" s="4" t="s">
        <v>80</v>
      </c>
      <c r="BV2008" s="4">
        <v>0</v>
      </c>
      <c r="BW2008" s="4">
        <v>0</v>
      </c>
      <c r="BX2008" s="4" t="s">
        <v>80</v>
      </c>
      <c r="BY2008" s="4">
        <v>0</v>
      </c>
      <c r="BZ2008" s="4">
        <v>0</v>
      </c>
      <c r="CA2008" s="4" t="s">
        <v>80</v>
      </c>
      <c r="CB2008" s="4">
        <v>0</v>
      </c>
      <c r="CC2008" s="4">
        <v>0</v>
      </c>
      <c r="CD2008" s="4" t="s">
        <v>80</v>
      </c>
      <c r="CE2008" s="4">
        <v>0</v>
      </c>
      <c r="CF2008" s="4">
        <v>0</v>
      </c>
      <c r="CK2008" s="198" t="s">
        <v>80</v>
      </c>
      <c r="CL2008" s="4" t="str">
        <f t="shared" si="150"/>
        <v>−</v>
      </c>
      <c r="CM2008" s="4" t="s">
        <v>80</v>
      </c>
      <c r="CN2008" s="4">
        <v>0</v>
      </c>
      <c r="CO2008" s="4">
        <v>0</v>
      </c>
      <c r="CP2008" s="4" t="s">
        <v>80</v>
      </c>
      <c r="CQ2008" s="4">
        <v>0</v>
      </c>
      <c r="CR2008" s="4">
        <v>0</v>
      </c>
      <c r="CS2008" s="4" t="s">
        <v>80</v>
      </c>
      <c r="CT2008" s="4">
        <v>0</v>
      </c>
      <c r="CU2008" s="4">
        <v>0</v>
      </c>
      <c r="CV2008" s="4" t="s">
        <v>80</v>
      </c>
      <c r="CW2008" s="4">
        <v>0</v>
      </c>
      <c r="CX2008" s="4">
        <v>0</v>
      </c>
      <c r="CY2008" s="4" t="s">
        <v>80</v>
      </c>
      <c r="CZ2008" s="4">
        <v>0</v>
      </c>
      <c r="DA2008" s="4">
        <v>0</v>
      </c>
      <c r="DB2008" s="4" t="s">
        <v>80</v>
      </c>
      <c r="DC2008" s="4">
        <v>0</v>
      </c>
      <c r="DD2008" s="4">
        <v>0</v>
      </c>
      <c r="DE2008" s="4" t="s">
        <v>80</v>
      </c>
      <c r="DF2008" s="4">
        <v>0</v>
      </c>
      <c r="DG2008" s="4">
        <v>0</v>
      </c>
      <c r="DH2008" s="4" t="s">
        <v>80</v>
      </c>
      <c r="DI2008" s="4">
        <v>0</v>
      </c>
      <c r="DJ2008" s="4">
        <v>0</v>
      </c>
      <c r="DK2008" s="4" t="s">
        <v>80</v>
      </c>
      <c r="DL2008" s="4">
        <v>0</v>
      </c>
      <c r="DM2008" s="4">
        <v>0</v>
      </c>
      <c r="DN2008" s="4" t="s">
        <v>80</v>
      </c>
      <c r="DO2008" s="4">
        <v>0</v>
      </c>
      <c r="DP2008" s="4">
        <v>0</v>
      </c>
      <c r="DQ2008" s="4" t="s">
        <v>80</v>
      </c>
      <c r="DR2008" s="4">
        <v>0</v>
      </c>
      <c r="DS2008" s="4">
        <v>0</v>
      </c>
      <c r="DT2008" s="4" t="s">
        <v>80</v>
      </c>
      <c r="DU2008" s="4">
        <v>0</v>
      </c>
      <c r="DV2008" s="4">
        <v>0</v>
      </c>
      <c r="DW2008" s="4" t="s">
        <v>80</v>
      </c>
      <c r="DX2008" s="4">
        <v>0</v>
      </c>
      <c r="DY2008" s="4">
        <v>0</v>
      </c>
      <c r="DZ2008" s="4" t="s">
        <v>80</v>
      </c>
      <c r="EA2008" s="4">
        <v>0</v>
      </c>
      <c r="EB2008" s="4">
        <v>0</v>
      </c>
      <c r="EC2008" s="4" t="s">
        <v>80</v>
      </c>
      <c r="ED2008" s="4">
        <v>0</v>
      </c>
      <c r="EE2008" s="4">
        <v>0</v>
      </c>
      <c r="EF2008" s="4" t="s">
        <v>80</v>
      </c>
      <c r="EG2008" s="4">
        <v>0</v>
      </c>
      <c r="EH2008" s="4">
        <v>0</v>
      </c>
      <c r="EI2008" s="4" t="s">
        <v>80</v>
      </c>
      <c r="EJ2008" s="4">
        <v>0</v>
      </c>
      <c r="EK2008" s="4">
        <v>0</v>
      </c>
      <c r="EL2008" s="4" t="s">
        <v>80</v>
      </c>
      <c r="EM2008" s="4">
        <v>0</v>
      </c>
      <c r="EN2008" s="4">
        <v>0</v>
      </c>
      <c r="EO2008" s="4" t="s">
        <v>80</v>
      </c>
      <c r="EP2008" s="4">
        <v>0</v>
      </c>
      <c r="EQ2008" s="4">
        <v>0</v>
      </c>
      <c r="ER2008" s="4" t="s">
        <v>80</v>
      </c>
      <c r="ES2008" s="4">
        <v>0</v>
      </c>
      <c r="ET2008" s="4">
        <v>0</v>
      </c>
      <c r="EU2008" s="4" t="s">
        <v>80</v>
      </c>
      <c r="EV2008" s="4">
        <v>0</v>
      </c>
      <c r="EW2008" s="4">
        <v>0</v>
      </c>
      <c r="EX2008" s="4" t="s">
        <v>80</v>
      </c>
      <c r="EY2008" s="4">
        <v>0</v>
      </c>
      <c r="EZ2008" s="4">
        <v>0</v>
      </c>
      <c r="FA2008" s="4" t="s">
        <v>80</v>
      </c>
      <c r="FB2008" s="4">
        <v>0</v>
      </c>
      <c r="FC2008" s="4">
        <v>0</v>
      </c>
      <c r="FD2008" s="4" t="s">
        <v>80</v>
      </c>
      <c r="FE2008" s="4">
        <v>0</v>
      </c>
      <c r="FF2008" s="4">
        <v>0</v>
      </c>
      <c r="FG2008" s="4" t="s">
        <v>80</v>
      </c>
      <c r="FH2008" s="4">
        <v>0</v>
      </c>
      <c r="FI2008" s="4">
        <v>0</v>
      </c>
      <c r="FJ2008" s="4" t="s">
        <v>80</v>
      </c>
      <c r="FK2008" s="4">
        <v>0</v>
      </c>
      <c r="FL2008" s="4">
        <v>0</v>
      </c>
      <c r="FM2008" s="4" t="s">
        <v>80</v>
      </c>
      <c r="FN2008" s="4">
        <v>0</v>
      </c>
      <c r="FO2008" s="4">
        <v>0</v>
      </c>
    </row>
    <row r="2009" spans="2:171" ht="15">
      <c r="B2009" s="198" t="s">
        <v>80</v>
      </c>
      <c r="C2009" s="4" t="str">
        <f t="shared" si="151"/>
        <v>−</v>
      </c>
      <c r="D2009" s="4" t="s">
        <v>80</v>
      </c>
      <c r="E2009" s="4">
        <v>0</v>
      </c>
      <c r="F2009" s="4">
        <v>0</v>
      </c>
      <c r="G2009" s="4" t="s">
        <v>80</v>
      </c>
      <c r="H2009" s="4">
        <v>0</v>
      </c>
      <c r="I2009" s="4">
        <v>0</v>
      </c>
      <c r="J2009" s="4" t="s">
        <v>80</v>
      </c>
      <c r="K2009" s="4">
        <v>0</v>
      </c>
      <c r="L2009" s="4">
        <v>0</v>
      </c>
      <c r="M2009" s="4" t="s">
        <v>80</v>
      </c>
      <c r="N2009" s="4">
        <v>0</v>
      </c>
      <c r="O2009" s="4">
        <v>0</v>
      </c>
      <c r="P2009" s="4" t="s">
        <v>80</v>
      </c>
      <c r="Q2009" s="4">
        <v>0</v>
      </c>
      <c r="R2009" s="4">
        <v>0</v>
      </c>
      <c r="S2009" s="4" t="s">
        <v>80</v>
      </c>
      <c r="T2009" s="4">
        <v>0</v>
      </c>
      <c r="U2009" s="4">
        <v>0</v>
      </c>
      <c r="V2009" s="4" t="s">
        <v>80</v>
      </c>
      <c r="W2009" s="4">
        <v>0</v>
      </c>
      <c r="X2009" s="4">
        <v>0</v>
      </c>
      <c r="Y2009" s="4" t="s">
        <v>80</v>
      </c>
      <c r="Z2009" s="4">
        <v>0</v>
      </c>
      <c r="AA2009" s="4">
        <v>0</v>
      </c>
      <c r="AB2009" s="4" t="s">
        <v>80</v>
      </c>
      <c r="AC2009" s="4">
        <v>0</v>
      </c>
      <c r="AD2009" s="4">
        <v>0</v>
      </c>
      <c r="AE2009" s="4" t="s">
        <v>80</v>
      </c>
      <c r="AF2009" s="4">
        <v>0</v>
      </c>
      <c r="AG2009" s="4">
        <v>0</v>
      </c>
      <c r="AH2009" s="4" t="s">
        <v>80</v>
      </c>
      <c r="AI2009" s="4">
        <v>0</v>
      </c>
      <c r="AJ2009" s="4">
        <v>0</v>
      </c>
      <c r="AK2009" s="4" t="s">
        <v>80</v>
      </c>
      <c r="AL2009" s="4">
        <v>0</v>
      </c>
      <c r="AM2009" s="4">
        <v>0</v>
      </c>
      <c r="AN2009" s="4" t="s">
        <v>80</v>
      </c>
      <c r="AO2009" s="4">
        <v>0</v>
      </c>
      <c r="AP2009" s="4">
        <v>0</v>
      </c>
      <c r="AQ2009" s="4" t="s">
        <v>80</v>
      </c>
      <c r="AR2009" s="4">
        <v>0</v>
      </c>
      <c r="AS2009" s="4">
        <v>0</v>
      </c>
      <c r="AT2009" s="4" t="s">
        <v>80</v>
      </c>
      <c r="AU2009" s="4">
        <v>0</v>
      </c>
      <c r="AV2009" s="4">
        <v>0</v>
      </c>
      <c r="AW2009" s="4" t="s">
        <v>80</v>
      </c>
      <c r="AX2009" s="4">
        <v>0</v>
      </c>
      <c r="AY2009" s="4">
        <v>0</v>
      </c>
      <c r="AZ2009" s="4" t="s">
        <v>80</v>
      </c>
      <c r="BA2009" s="4">
        <v>0</v>
      </c>
      <c r="BB2009" s="4">
        <v>0</v>
      </c>
      <c r="BC2009" s="4" t="s">
        <v>80</v>
      </c>
      <c r="BD2009" s="4">
        <v>0</v>
      </c>
      <c r="BE2009" s="4">
        <v>0</v>
      </c>
      <c r="BF2009" s="4" t="s">
        <v>80</v>
      </c>
      <c r="BG2009" s="4">
        <v>0</v>
      </c>
      <c r="BH2009" s="4">
        <v>0</v>
      </c>
      <c r="BI2009" s="4" t="s">
        <v>80</v>
      </c>
      <c r="BJ2009" s="4">
        <v>0</v>
      </c>
      <c r="BK2009" s="4">
        <v>0</v>
      </c>
      <c r="BL2009" s="4" t="s">
        <v>80</v>
      </c>
      <c r="BM2009" s="4">
        <v>0</v>
      </c>
      <c r="BN2009" s="4">
        <v>0</v>
      </c>
      <c r="BO2009" s="4" t="s">
        <v>80</v>
      </c>
      <c r="BP2009" s="4">
        <v>0</v>
      </c>
      <c r="BQ2009" s="4">
        <v>0</v>
      </c>
      <c r="BR2009" s="4" t="s">
        <v>80</v>
      </c>
      <c r="BS2009" s="4">
        <v>0</v>
      </c>
      <c r="BT2009" s="4">
        <v>0</v>
      </c>
      <c r="BU2009" s="4" t="s">
        <v>80</v>
      </c>
      <c r="BV2009" s="4">
        <v>0</v>
      </c>
      <c r="BW2009" s="4">
        <v>0</v>
      </c>
      <c r="BX2009" s="4" t="s">
        <v>80</v>
      </c>
      <c r="BY2009" s="4">
        <v>0</v>
      </c>
      <c r="BZ2009" s="4">
        <v>0</v>
      </c>
      <c r="CA2009" s="4" t="s">
        <v>80</v>
      </c>
      <c r="CB2009" s="4">
        <v>0</v>
      </c>
      <c r="CC2009" s="4">
        <v>0</v>
      </c>
      <c r="CD2009" s="4" t="s">
        <v>80</v>
      </c>
      <c r="CE2009" s="4">
        <v>0</v>
      </c>
      <c r="CF2009" s="4">
        <v>0</v>
      </c>
      <c r="CK2009" s="198" t="s">
        <v>80</v>
      </c>
      <c r="CL2009" s="4" t="str">
        <f t="shared" si="150"/>
        <v>−</v>
      </c>
      <c r="CM2009" s="4" t="s">
        <v>80</v>
      </c>
      <c r="CN2009" s="4">
        <v>0</v>
      </c>
      <c r="CO2009" s="4">
        <v>0</v>
      </c>
      <c r="CP2009" s="4" t="s">
        <v>80</v>
      </c>
      <c r="CQ2009" s="4">
        <v>0</v>
      </c>
      <c r="CR2009" s="4">
        <v>0</v>
      </c>
      <c r="CS2009" s="4" t="s">
        <v>80</v>
      </c>
      <c r="CT2009" s="4">
        <v>0</v>
      </c>
      <c r="CU2009" s="4">
        <v>0</v>
      </c>
      <c r="CV2009" s="4" t="s">
        <v>80</v>
      </c>
      <c r="CW2009" s="4">
        <v>0</v>
      </c>
      <c r="CX2009" s="4">
        <v>0</v>
      </c>
      <c r="CY2009" s="4" t="s">
        <v>80</v>
      </c>
      <c r="CZ2009" s="4">
        <v>0</v>
      </c>
      <c r="DA2009" s="4">
        <v>0</v>
      </c>
      <c r="DB2009" s="4" t="s">
        <v>80</v>
      </c>
      <c r="DC2009" s="4">
        <v>0</v>
      </c>
      <c r="DD2009" s="4">
        <v>0</v>
      </c>
      <c r="DE2009" s="4" t="s">
        <v>80</v>
      </c>
      <c r="DF2009" s="4">
        <v>0</v>
      </c>
      <c r="DG2009" s="4">
        <v>0</v>
      </c>
      <c r="DH2009" s="4" t="s">
        <v>80</v>
      </c>
      <c r="DI2009" s="4">
        <v>0</v>
      </c>
      <c r="DJ2009" s="4">
        <v>0</v>
      </c>
      <c r="DK2009" s="4" t="s">
        <v>80</v>
      </c>
      <c r="DL2009" s="4">
        <v>0</v>
      </c>
      <c r="DM2009" s="4">
        <v>0</v>
      </c>
      <c r="DN2009" s="4" t="s">
        <v>80</v>
      </c>
      <c r="DO2009" s="4">
        <v>0</v>
      </c>
      <c r="DP2009" s="4">
        <v>0</v>
      </c>
      <c r="DQ2009" s="4" t="s">
        <v>80</v>
      </c>
      <c r="DR2009" s="4">
        <v>0</v>
      </c>
      <c r="DS2009" s="4">
        <v>0</v>
      </c>
      <c r="DT2009" s="4" t="s">
        <v>80</v>
      </c>
      <c r="DU2009" s="4">
        <v>0</v>
      </c>
      <c r="DV2009" s="4">
        <v>0</v>
      </c>
      <c r="DW2009" s="4" t="s">
        <v>80</v>
      </c>
      <c r="DX2009" s="4">
        <v>0</v>
      </c>
      <c r="DY2009" s="4">
        <v>0</v>
      </c>
      <c r="DZ2009" s="4" t="s">
        <v>80</v>
      </c>
      <c r="EA2009" s="4">
        <v>0</v>
      </c>
      <c r="EB2009" s="4">
        <v>0</v>
      </c>
      <c r="EC2009" s="4" t="s">
        <v>80</v>
      </c>
      <c r="ED2009" s="4">
        <v>0</v>
      </c>
      <c r="EE2009" s="4">
        <v>0</v>
      </c>
      <c r="EF2009" s="4" t="s">
        <v>80</v>
      </c>
      <c r="EG2009" s="4">
        <v>0</v>
      </c>
      <c r="EH2009" s="4">
        <v>0</v>
      </c>
      <c r="EI2009" s="4" t="s">
        <v>80</v>
      </c>
      <c r="EJ2009" s="4">
        <v>0</v>
      </c>
      <c r="EK2009" s="4">
        <v>0</v>
      </c>
      <c r="EL2009" s="4" t="s">
        <v>80</v>
      </c>
      <c r="EM2009" s="4">
        <v>0</v>
      </c>
      <c r="EN2009" s="4">
        <v>0</v>
      </c>
      <c r="EO2009" s="4" t="s">
        <v>80</v>
      </c>
      <c r="EP2009" s="4">
        <v>0</v>
      </c>
      <c r="EQ2009" s="4">
        <v>0</v>
      </c>
      <c r="ER2009" s="4" t="s">
        <v>80</v>
      </c>
      <c r="ES2009" s="4">
        <v>0</v>
      </c>
      <c r="ET2009" s="4">
        <v>0</v>
      </c>
      <c r="EU2009" s="4" t="s">
        <v>80</v>
      </c>
      <c r="EV2009" s="4">
        <v>0</v>
      </c>
      <c r="EW2009" s="4">
        <v>0</v>
      </c>
      <c r="EX2009" s="4" t="s">
        <v>80</v>
      </c>
      <c r="EY2009" s="4">
        <v>0</v>
      </c>
      <c r="EZ2009" s="4">
        <v>0</v>
      </c>
      <c r="FA2009" s="4" t="s">
        <v>80</v>
      </c>
      <c r="FB2009" s="4">
        <v>0</v>
      </c>
      <c r="FC2009" s="4">
        <v>0</v>
      </c>
      <c r="FD2009" s="4" t="s">
        <v>80</v>
      </c>
      <c r="FE2009" s="4">
        <v>0</v>
      </c>
      <c r="FF2009" s="4">
        <v>0</v>
      </c>
      <c r="FG2009" s="4" t="s">
        <v>80</v>
      </c>
      <c r="FH2009" s="4">
        <v>0</v>
      </c>
      <c r="FI2009" s="4">
        <v>0</v>
      </c>
      <c r="FJ2009" s="4" t="s">
        <v>80</v>
      </c>
      <c r="FK2009" s="4">
        <v>0</v>
      </c>
      <c r="FL2009" s="4">
        <v>0</v>
      </c>
      <c r="FM2009" s="4" t="s">
        <v>80</v>
      </c>
      <c r="FN2009" s="4">
        <v>0</v>
      </c>
      <c r="FO2009" s="4">
        <v>0</v>
      </c>
    </row>
    <row r="2010" spans="2:171" ht="15">
      <c r="B2010" s="198" t="s">
        <v>80</v>
      </c>
      <c r="C2010" s="4" t="str">
        <f t="shared" si="151"/>
        <v>−</v>
      </c>
      <c r="D2010" s="4" t="s">
        <v>80</v>
      </c>
      <c r="E2010" s="4">
        <v>0</v>
      </c>
      <c r="F2010" s="4">
        <v>0</v>
      </c>
      <c r="G2010" s="4" t="s">
        <v>80</v>
      </c>
      <c r="H2010" s="4">
        <v>0</v>
      </c>
      <c r="I2010" s="4">
        <v>0</v>
      </c>
      <c r="J2010" s="4" t="s">
        <v>80</v>
      </c>
      <c r="K2010" s="4">
        <v>0</v>
      </c>
      <c r="L2010" s="4">
        <v>0</v>
      </c>
      <c r="M2010" s="4" t="s">
        <v>80</v>
      </c>
      <c r="N2010" s="4">
        <v>0</v>
      </c>
      <c r="O2010" s="4">
        <v>0</v>
      </c>
      <c r="P2010" s="4" t="s">
        <v>80</v>
      </c>
      <c r="Q2010" s="4">
        <v>0</v>
      </c>
      <c r="R2010" s="4">
        <v>0</v>
      </c>
      <c r="S2010" s="4" t="s">
        <v>80</v>
      </c>
      <c r="T2010" s="4">
        <v>0</v>
      </c>
      <c r="U2010" s="4">
        <v>0</v>
      </c>
      <c r="V2010" s="4" t="s">
        <v>80</v>
      </c>
      <c r="W2010" s="4">
        <v>0</v>
      </c>
      <c r="X2010" s="4">
        <v>0</v>
      </c>
      <c r="Y2010" s="4" t="s">
        <v>80</v>
      </c>
      <c r="Z2010" s="4">
        <v>0</v>
      </c>
      <c r="AA2010" s="4">
        <v>0</v>
      </c>
      <c r="AB2010" s="4" t="s">
        <v>80</v>
      </c>
      <c r="AC2010" s="4">
        <v>0</v>
      </c>
      <c r="AD2010" s="4">
        <v>0</v>
      </c>
      <c r="AE2010" s="4" t="s">
        <v>80</v>
      </c>
      <c r="AF2010" s="4">
        <v>0</v>
      </c>
      <c r="AG2010" s="4">
        <v>0</v>
      </c>
      <c r="AH2010" s="4" t="s">
        <v>80</v>
      </c>
      <c r="AI2010" s="4">
        <v>0</v>
      </c>
      <c r="AJ2010" s="4">
        <v>0</v>
      </c>
      <c r="AK2010" s="4" t="s">
        <v>80</v>
      </c>
      <c r="AL2010" s="4">
        <v>0</v>
      </c>
      <c r="AM2010" s="4">
        <v>0</v>
      </c>
      <c r="AN2010" s="4" t="s">
        <v>80</v>
      </c>
      <c r="AO2010" s="4">
        <v>0</v>
      </c>
      <c r="AP2010" s="4">
        <v>0</v>
      </c>
      <c r="AQ2010" s="4" t="s">
        <v>80</v>
      </c>
      <c r="AR2010" s="4">
        <v>0</v>
      </c>
      <c r="AS2010" s="4">
        <v>0</v>
      </c>
      <c r="AT2010" s="4" t="s">
        <v>80</v>
      </c>
      <c r="AU2010" s="4">
        <v>0</v>
      </c>
      <c r="AV2010" s="4">
        <v>0</v>
      </c>
      <c r="AW2010" s="4" t="s">
        <v>80</v>
      </c>
      <c r="AX2010" s="4">
        <v>0</v>
      </c>
      <c r="AY2010" s="4">
        <v>0</v>
      </c>
      <c r="AZ2010" s="4" t="s">
        <v>80</v>
      </c>
      <c r="BA2010" s="4">
        <v>0</v>
      </c>
      <c r="BB2010" s="4">
        <v>0</v>
      </c>
      <c r="BC2010" s="4" t="s">
        <v>80</v>
      </c>
      <c r="BD2010" s="4">
        <v>0</v>
      </c>
      <c r="BE2010" s="4">
        <v>0</v>
      </c>
      <c r="BF2010" s="4" t="s">
        <v>80</v>
      </c>
      <c r="BG2010" s="4">
        <v>0</v>
      </c>
      <c r="BH2010" s="4">
        <v>0</v>
      </c>
      <c r="BI2010" s="4" t="s">
        <v>80</v>
      </c>
      <c r="BJ2010" s="4">
        <v>0</v>
      </c>
      <c r="BK2010" s="4">
        <v>0</v>
      </c>
      <c r="BL2010" s="4" t="s">
        <v>80</v>
      </c>
      <c r="BM2010" s="4">
        <v>0</v>
      </c>
      <c r="BN2010" s="4">
        <v>0</v>
      </c>
      <c r="BO2010" s="4" t="s">
        <v>80</v>
      </c>
      <c r="BP2010" s="4">
        <v>0</v>
      </c>
      <c r="BQ2010" s="4">
        <v>0</v>
      </c>
      <c r="BR2010" s="4" t="s">
        <v>80</v>
      </c>
      <c r="BS2010" s="4">
        <v>0</v>
      </c>
      <c r="BT2010" s="4">
        <v>0</v>
      </c>
      <c r="BU2010" s="4" t="s">
        <v>80</v>
      </c>
      <c r="BV2010" s="4">
        <v>0</v>
      </c>
      <c r="BW2010" s="4">
        <v>0</v>
      </c>
      <c r="BX2010" s="4" t="s">
        <v>80</v>
      </c>
      <c r="BY2010" s="4">
        <v>0</v>
      </c>
      <c r="BZ2010" s="4">
        <v>0</v>
      </c>
      <c r="CA2010" s="4" t="s">
        <v>80</v>
      </c>
      <c r="CB2010" s="4">
        <v>0</v>
      </c>
      <c r="CC2010" s="4">
        <v>0</v>
      </c>
      <c r="CD2010" s="4" t="s">
        <v>80</v>
      </c>
      <c r="CE2010" s="4">
        <v>0</v>
      </c>
      <c r="CF2010" s="4">
        <v>0</v>
      </c>
      <c r="CK2010" s="198" t="s">
        <v>80</v>
      </c>
      <c r="CL2010" s="4" t="str">
        <f t="shared" si="150"/>
        <v>−</v>
      </c>
      <c r="CM2010" s="4" t="s">
        <v>80</v>
      </c>
      <c r="CN2010" s="4">
        <v>0</v>
      </c>
      <c r="CO2010" s="4">
        <v>0</v>
      </c>
      <c r="CP2010" s="4" t="s">
        <v>80</v>
      </c>
      <c r="CQ2010" s="4">
        <v>0</v>
      </c>
      <c r="CR2010" s="4">
        <v>0</v>
      </c>
      <c r="CS2010" s="4" t="s">
        <v>80</v>
      </c>
      <c r="CT2010" s="4">
        <v>0</v>
      </c>
      <c r="CU2010" s="4">
        <v>0</v>
      </c>
      <c r="CV2010" s="4" t="s">
        <v>80</v>
      </c>
      <c r="CW2010" s="4">
        <v>0</v>
      </c>
      <c r="CX2010" s="4">
        <v>0</v>
      </c>
      <c r="CY2010" s="4" t="s">
        <v>80</v>
      </c>
      <c r="CZ2010" s="4">
        <v>0</v>
      </c>
      <c r="DA2010" s="4">
        <v>0</v>
      </c>
      <c r="DB2010" s="4" t="s">
        <v>80</v>
      </c>
      <c r="DC2010" s="4">
        <v>0</v>
      </c>
      <c r="DD2010" s="4">
        <v>0</v>
      </c>
      <c r="DE2010" s="4" t="s">
        <v>80</v>
      </c>
      <c r="DF2010" s="4">
        <v>0</v>
      </c>
      <c r="DG2010" s="4">
        <v>0</v>
      </c>
      <c r="DH2010" s="4" t="s">
        <v>80</v>
      </c>
      <c r="DI2010" s="4">
        <v>0</v>
      </c>
      <c r="DJ2010" s="4">
        <v>0</v>
      </c>
      <c r="DK2010" s="4" t="s">
        <v>80</v>
      </c>
      <c r="DL2010" s="4">
        <v>0</v>
      </c>
      <c r="DM2010" s="4">
        <v>0</v>
      </c>
      <c r="DN2010" s="4" t="s">
        <v>80</v>
      </c>
      <c r="DO2010" s="4">
        <v>0</v>
      </c>
      <c r="DP2010" s="4">
        <v>0</v>
      </c>
      <c r="DQ2010" s="4" t="s">
        <v>80</v>
      </c>
      <c r="DR2010" s="4">
        <v>0</v>
      </c>
      <c r="DS2010" s="4">
        <v>0</v>
      </c>
      <c r="DT2010" s="4" t="s">
        <v>80</v>
      </c>
      <c r="DU2010" s="4">
        <v>0</v>
      </c>
      <c r="DV2010" s="4">
        <v>0</v>
      </c>
      <c r="DW2010" s="4" t="s">
        <v>80</v>
      </c>
      <c r="DX2010" s="4">
        <v>0</v>
      </c>
      <c r="DY2010" s="4">
        <v>0</v>
      </c>
      <c r="DZ2010" s="4" t="s">
        <v>80</v>
      </c>
      <c r="EA2010" s="4">
        <v>0</v>
      </c>
      <c r="EB2010" s="4">
        <v>0</v>
      </c>
      <c r="EC2010" s="4" t="s">
        <v>80</v>
      </c>
      <c r="ED2010" s="4">
        <v>0</v>
      </c>
      <c r="EE2010" s="4">
        <v>0</v>
      </c>
      <c r="EF2010" s="4" t="s">
        <v>80</v>
      </c>
      <c r="EG2010" s="4">
        <v>0</v>
      </c>
      <c r="EH2010" s="4">
        <v>0</v>
      </c>
      <c r="EI2010" s="4" t="s">
        <v>80</v>
      </c>
      <c r="EJ2010" s="4">
        <v>0</v>
      </c>
      <c r="EK2010" s="4">
        <v>0</v>
      </c>
      <c r="EL2010" s="4" t="s">
        <v>80</v>
      </c>
      <c r="EM2010" s="4">
        <v>0</v>
      </c>
      <c r="EN2010" s="4">
        <v>0</v>
      </c>
      <c r="EO2010" s="4" t="s">
        <v>80</v>
      </c>
      <c r="EP2010" s="4">
        <v>0</v>
      </c>
      <c r="EQ2010" s="4">
        <v>0</v>
      </c>
      <c r="ER2010" s="4" t="s">
        <v>80</v>
      </c>
      <c r="ES2010" s="4">
        <v>0</v>
      </c>
      <c r="ET2010" s="4">
        <v>0</v>
      </c>
      <c r="EU2010" s="4" t="s">
        <v>80</v>
      </c>
      <c r="EV2010" s="4">
        <v>0</v>
      </c>
      <c r="EW2010" s="4">
        <v>0</v>
      </c>
      <c r="EX2010" s="4" t="s">
        <v>80</v>
      </c>
      <c r="EY2010" s="4">
        <v>0</v>
      </c>
      <c r="EZ2010" s="4">
        <v>0</v>
      </c>
      <c r="FA2010" s="4" t="s">
        <v>80</v>
      </c>
      <c r="FB2010" s="4">
        <v>0</v>
      </c>
      <c r="FC2010" s="4">
        <v>0</v>
      </c>
      <c r="FD2010" s="4" t="s">
        <v>80</v>
      </c>
      <c r="FE2010" s="4">
        <v>0</v>
      </c>
      <c r="FF2010" s="4">
        <v>0</v>
      </c>
      <c r="FG2010" s="4" t="s">
        <v>80</v>
      </c>
      <c r="FH2010" s="4">
        <v>0</v>
      </c>
      <c r="FI2010" s="4">
        <v>0</v>
      </c>
      <c r="FJ2010" s="4" t="s">
        <v>80</v>
      </c>
      <c r="FK2010" s="4">
        <v>0</v>
      </c>
      <c r="FL2010" s="4">
        <v>0</v>
      </c>
      <c r="FM2010" s="4" t="s">
        <v>80</v>
      </c>
      <c r="FN2010" s="4">
        <v>0</v>
      </c>
      <c r="FO2010" s="4">
        <v>0</v>
      </c>
    </row>
    <row r="2011" spans="2:171" ht="15">
      <c r="B2011" s="198" t="s">
        <v>80</v>
      </c>
      <c r="C2011" s="4" t="str">
        <f t="shared" si="151"/>
        <v>−</v>
      </c>
      <c r="D2011" s="4" t="s">
        <v>80</v>
      </c>
      <c r="E2011" s="4">
        <v>0</v>
      </c>
      <c r="F2011" s="4">
        <v>0</v>
      </c>
      <c r="G2011" s="4" t="s">
        <v>80</v>
      </c>
      <c r="H2011" s="4">
        <v>0</v>
      </c>
      <c r="I2011" s="4">
        <v>0</v>
      </c>
      <c r="J2011" s="4" t="s">
        <v>80</v>
      </c>
      <c r="K2011" s="4">
        <v>0</v>
      </c>
      <c r="L2011" s="4">
        <v>0</v>
      </c>
      <c r="M2011" s="4" t="s">
        <v>80</v>
      </c>
      <c r="N2011" s="4">
        <v>0</v>
      </c>
      <c r="O2011" s="4">
        <v>0</v>
      </c>
      <c r="P2011" s="4" t="s">
        <v>80</v>
      </c>
      <c r="Q2011" s="4">
        <v>0</v>
      </c>
      <c r="R2011" s="4">
        <v>0</v>
      </c>
      <c r="S2011" s="4" t="s">
        <v>80</v>
      </c>
      <c r="T2011" s="4">
        <v>0</v>
      </c>
      <c r="U2011" s="4">
        <v>0</v>
      </c>
      <c r="V2011" s="4" t="s">
        <v>80</v>
      </c>
      <c r="W2011" s="4">
        <v>0</v>
      </c>
      <c r="X2011" s="4">
        <v>0</v>
      </c>
      <c r="Y2011" s="4" t="s">
        <v>80</v>
      </c>
      <c r="Z2011" s="4">
        <v>0</v>
      </c>
      <c r="AA2011" s="4">
        <v>0</v>
      </c>
      <c r="AB2011" s="4" t="s">
        <v>80</v>
      </c>
      <c r="AC2011" s="4">
        <v>0</v>
      </c>
      <c r="AD2011" s="4">
        <v>0</v>
      </c>
      <c r="AE2011" s="4" t="s">
        <v>80</v>
      </c>
      <c r="AF2011" s="4">
        <v>0</v>
      </c>
      <c r="AG2011" s="4">
        <v>0</v>
      </c>
      <c r="AH2011" s="4" t="s">
        <v>80</v>
      </c>
      <c r="AI2011" s="4">
        <v>0</v>
      </c>
      <c r="AJ2011" s="4">
        <v>0</v>
      </c>
      <c r="AK2011" s="4" t="s">
        <v>80</v>
      </c>
      <c r="AL2011" s="4">
        <v>0</v>
      </c>
      <c r="AM2011" s="4">
        <v>0</v>
      </c>
      <c r="AN2011" s="4" t="s">
        <v>80</v>
      </c>
      <c r="AO2011" s="4">
        <v>0</v>
      </c>
      <c r="AP2011" s="4">
        <v>0</v>
      </c>
      <c r="AQ2011" s="4" t="s">
        <v>80</v>
      </c>
      <c r="AR2011" s="4">
        <v>0</v>
      </c>
      <c r="AS2011" s="4">
        <v>0</v>
      </c>
      <c r="AT2011" s="4" t="s">
        <v>80</v>
      </c>
      <c r="AU2011" s="4">
        <v>0</v>
      </c>
      <c r="AV2011" s="4">
        <v>0</v>
      </c>
      <c r="AW2011" s="4" t="s">
        <v>80</v>
      </c>
      <c r="AX2011" s="4">
        <v>0</v>
      </c>
      <c r="AY2011" s="4">
        <v>0</v>
      </c>
      <c r="AZ2011" s="4" t="s">
        <v>80</v>
      </c>
      <c r="BA2011" s="4">
        <v>0</v>
      </c>
      <c r="BB2011" s="4">
        <v>0</v>
      </c>
      <c r="BC2011" s="4" t="s">
        <v>80</v>
      </c>
      <c r="BD2011" s="4">
        <v>0</v>
      </c>
      <c r="BE2011" s="4">
        <v>0</v>
      </c>
      <c r="BF2011" s="4" t="s">
        <v>80</v>
      </c>
      <c r="BG2011" s="4">
        <v>0</v>
      </c>
      <c r="BH2011" s="4">
        <v>0</v>
      </c>
      <c r="BI2011" s="4" t="s">
        <v>80</v>
      </c>
      <c r="BJ2011" s="4">
        <v>0</v>
      </c>
      <c r="BK2011" s="4">
        <v>0</v>
      </c>
      <c r="BL2011" s="4" t="s">
        <v>80</v>
      </c>
      <c r="BM2011" s="4">
        <v>0</v>
      </c>
      <c r="BN2011" s="4">
        <v>0</v>
      </c>
      <c r="BO2011" s="4" t="s">
        <v>80</v>
      </c>
      <c r="BP2011" s="4">
        <v>0</v>
      </c>
      <c r="BQ2011" s="4">
        <v>0</v>
      </c>
      <c r="BR2011" s="4" t="s">
        <v>80</v>
      </c>
      <c r="BS2011" s="4">
        <v>0</v>
      </c>
      <c r="BT2011" s="4">
        <v>0</v>
      </c>
      <c r="BU2011" s="4" t="s">
        <v>80</v>
      </c>
      <c r="BV2011" s="4">
        <v>0</v>
      </c>
      <c r="BW2011" s="4">
        <v>0</v>
      </c>
      <c r="BX2011" s="4" t="s">
        <v>80</v>
      </c>
      <c r="BY2011" s="4">
        <v>0</v>
      </c>
      <c r="BZ2011" s="4">
        <v>0</v>
      </c>
      <c r="CA2011" s="4" t="s">
        <v>80</v>
      </c>
      <c r="CB2011" s="4">
        <v>0</v>
      </c>
      <c r="CC2011" s="4">
        <v>0</v>
      </c>
      <c r="CD2011" s="4" t="s">
        <v>80</v>
      </c>
      <c r="CE2011" s="4">
        <v>0</v>
      </c>
      <c r="CF2011" s="4">
        <v>0</v>
      </c>
      <c r="CK2011" s="198" t="s">
        <v>80</v>
      </c>
      <c r="CL2011" s="4" t="str">
        <f t="shared" si="150"/>
        <v>−</v>
      </c>
      <c r="CM2011" s="4" t="s">
        <v>80</v>
      </c>
      <c r="CN2011" s="4">
        <v>0</v>
      </c>
      <c r="CO2011" s="4">
        <v>0</v>
      </c>
      <c r="CP2011" s="4" t="s">
        <v>80</v>
      </c>
      <c r="CQ2011" s="4">
        <v>0</v>
      </c>
      <c r="CR2011" s="4">
        <v>0</v>
      </c>
      <c r="CS2011" s="4" t="s">
        <v>80</v>
      </c>
      <c r="CT2011" s="4">
        <v>0</v>
      </c>
      <c r="CU2011" s="4">
        <v>0</v>
      </c>
      <c r="CV2011" s="4" t="s">
        <v>80</v>
      </c>
      <c r="CW2011" s="4">
        <v>0</v>
      </c>
      <c r="CX2011" s="4">
        <v>0</v>
      </c>
      <c r="CY2011" s="4" t="s">
        <v>80</v>
      </c>
      <c r="CZ2011" s="4">
        <v>0</v>
      </c>
      <c r="DA2011" s="4">
        <v>0</v>
      </c>
      <c r="DB2011" s="4" t="s">
        <v>80</v>
      </c>
      <c r="DC2011" s="4">
        <v>0</v>
      </c>
      <c r="DD2011" s="4">
        <v>0</v>
      </c>
      <c r="DE2011" s="4" t="s">
        <v>80</v>
      </c>
      <c r="DF2011" s="4">
        <v>0</v>
      </c>
      <c r="DG2011" s="4">
        <v>0</v>
      </c>
      <c r="DH2011" s="4" t="s">
        <v>80</v>
      </c>
      <c r="DI2011" s="4">
        <v>0</v>
      </c>
      <c r="DJ2011" s="4">
        <v>0</v>
      </c>
      <c r="DK2011" s="4" t="s">
        <v>80</v>
      </c>
      <c r="DL2011" s="4">
        <v>0</v>
      </c>
      <c r="DM2011" s="4">
        <v>0</v>
      </c>
      <c r="DN2011" s="4" t="s">
        <v>80</v>
      </c>
      <c r="DO2011" s="4">
        <v>0</v>
      </c>
      <c r="DP2011" s="4">
        <v>0</v>
      </c>
      <c r="DQ2011" s="4" t="s">
        <v>80</v>
      </c>
      <c r="DR2011" s="4">
        <v>0</v>
      </c>
      <c r="DS2011" s="4">
        <v>0</v>
      </c>
      <c r="DT2011" s="4" t="s">
        <v>80</v>
      </c>
      <c r="DU2011" s="4">
        <v>0</v>
      </c>
      <c r="DV2011" s="4">
        <v>0</v>
      </c>
      <c r="DW2011" s="4" t="s">
        <v>80</v>
      </c>
      <c r="DX2011" s="4">
        <v>0</v>
      </c>
      <c r="DY2011" s="4">
        <v>0</v>
      </c>
      <c r="DZ2011" s="4" t="s">
        <v>80</v>
      </c>
      <c r="EA2011" s="4">
        <v>0</v>
      </c>
      <c r="EB2011" s="4">
        <v>0</v>
      </c>
      <c r="EC2011" s="4" t="s">
        <v>80</v>
      </c>
      <c r="ED2011" s="4">
        <v>0</v>
      </c>
      <c r="EE2011" s="4">
        <v>0</v>
      </c>
      <c r="EF2011" s="4" t="s">
        <v>80</v>
      </c>
      <c r="EG2011" s="4">
        <v>0</v>
      </c>
      <c r="EH2011" s="4">
        <v>0</v>
      </c>
      <c r="EI2011" s="4" t="s">
        <v>80</v>
      </c>
      <c r="EJ2011" s="4">
        <v>0</v>
      </c>
      <c r="EK2011" s="4">
        <v>0</v>
      </c>
      <c r="EL2011" s="4" t="s">
        <v>80</v>
      </c>
      <c r="EM2011" s="4">
        <v>0</v>
      </c>
      <c r="EN2011" s="4">
        <v>0</v>
      </c>
      <c r="EO2011" s="4" t="s">
        <v>80</v>
      </c>
      <c r="EP2011" s="4">
        <v>0</v>
      </c>
      <c r="EQ2011" s="4">
        <v>0</v>
      </c>
      <c r="ER2011" s="4" t="s">
        <v>80</v>
      </c>
      <c r="ES2011" s="4">
        <v>0</v>
      </c>
      <c r="ET2011" s="4">
        <v>0</v>
      </c>
      <c r="EU2011" s="4" t="s">
        <v>80</v>
      </c>
      <c r="EV2011" s="4">
        <v>0</v>
      </c>
      <c r="EW2011" s="4">
        <v>0</v>
      </c>
      <c r="EX2011" s="4" t="s">
        <v>80</v>
      </c>
      <c r="EY2011" s="4">
        <v>0</v>
      </c>
      <c r="EZ2011" s="4">
        <v>0</v>
      </c>
      <c r="FA2011" s="4" t="s">
        <v>80</v>
      </c>
      <c r="FB2011" s="4">
        <v>0</v>
      </c>
      <c r="FC2011" s="4">
        <v>0</v>
      </c>
      <c r="FD2011" s="4" t="s">
        <v>80</v>
      </c>
      <c r="FE2011" s="4">
        <v>0</v>
      </c>
      <c r="FF2011" s="4">
        <v>0</v>
      </c>
      <c r="FG2011" s="4" t="s">
        <v>80</v>
      </c>
      <c r="FH2011" s="4">
        <v>0</v>
      </c>
      <c r="FI2011" s="4">
        <v>0</v>
      </c>
      <c r="FJ2011" s="4" t="s">
        <v>80</v>
      </c>
      <c r="FK2011" s="4">
        <v>0</v>
      </c>
      <c r="FL2011" s="4">
        <v>0</v>
      </c>
      <c r="FM2011" s="4" t="s">
        <v>80</v>
      </c>
      <c r="FN2011" s="4">
        <v>0</v>
      </c>
      <c r="FO2011" s="4">
        <v>0</v>
      </c>
    </row>
    <row r="2012" spans="2:171" ht="15">
      <c r="B2012" t="s">
        <v>80</v>
      </c>
      <c r="C2012" s="4" t="str">
        <f t="shared" si="151"/>
        <v>−</v>
      </c>
      <c r="D2012" s="4" t="s">
        <v>80</v>
      </c>
      <c r="E2012" s="4">
        <v>0</v>
      </c>
      <c r="F2012" s="4">
        <v>0</v>
      </c>
      <c r="G2012" s="4" t="s">
        <v>80</v>
      </c>
      <c r="H2012" s="4">
        <v>0</v>
      </c>
      <c r="I2012" s="4">
        <v>0</v>
      </c>
      <c r="J2012" s="4" t="s">
        <v>80</v>
      </c>
      <c r="K2012" s="4">
        <v>0</v>
      </c>
      <c r="L2012" s="4">
        <v>0</v>
      </c>
      <c r="M2012" s="4" t="s">
        <v>80</v>
      </c>
      <c r="N2012" s="4">
        <v>0</v>
      </c>
      <c r="O2012" s="4">
        <v>0</v>
      </c>
      <c r="P2012" s="4" t="s">
        <v>80</v>
      </c>
      <c r="Q2012" s="4">
        <v>0</v>
      </c>
      <c r="R2012" s="4">
        <v>0</v>
      </c>
      <c r="S2012" s="4" t="s">
        <v>80</v>
      </c>
      <c r="T2012" s="4">
        <v>0</v>
      </c>
      <c r="U2012" s="4">
        <v>0</v>
      </c>
      <c r="V2012" s="4" t="s">
        <v>80</v>
      </c>
      <c r="W2012" s="4">
        <v>0</v>
      </c>
      <c r="X2012" s="4">
        <v>0</v>
      </c>
      <c r="Y2012" s="4" t="s">
        <v>80</v>
      </c>
      <c r="Z2012" s="4">
        <v>0</v>
      </c>
      <c r="AA2012" s="4">
        <v>0</v>
      </c>
      <c r="AB2012" s="4" t="s">
        <v>80</v>
      </c>
      <c r="AC2012" s="4">
        <v>0</v>
      </c>
      <c r="AD2012" s="4">
        <v>0</v>
      </c>
      <c r="AE2012" s="4" t="s">
        <v>80</v>
      </c>
      <c r="AF2012" s="4">
        <v>0</v>
      </c>
      <c r="AG2012" s="4">
        <v>0</v>
      </c>
      <c r="AH2012" s="4" t="s">
        <v>80</v>
      </c>
      <c r="AI2012" s="4">
        <v>0</v>
      </c>
      <c r="AJ2012" s="4">
        <v>0</v>
      </c>
      <c r="AK2012" s="4" t="s">
        <v>80</v>
      </c>
      <c r="AL2012" s="4">
        <v>0</v>
      </c>
      <c r="AM2012" s="4">
        <v>0</v>
      </c>
      <c r="AN2012" s="4" t="s">
        <v>80</v>
      </c>
      <c r="AO2012" s="4">
        <v>0</v>
      </c>
      <c r="AP2012" s="4">
        <v>0</v>
      </c>
      <c r="AQ2012" s="4" t="s">
        <v>80</v>
      </c>
      <c r="AR2012" s="4">
        <v>0</v>
      </c>
      <c r="AS2012" s="4">
        <v>0</v>
      </c>
      <c r="AT2012" s="4" t="s">
        <v>80</v>
      </c>
      <c r="AU2012" s="4">
        <v>0</v>
      </c>
      <c r="AV2012" s="4">
        <v>0</v>
      </c>
      <c r="AW2012" s="4" t="s">
        <v>80</v>
      </c>
      <c r="AX2012" s="4">
        <v>0</v>
      </c>
      <c r="AY2012" s="4">
        <v>0</v>
      </c>
      <c r="AZ2012" s="4" t="s">
        <v>80</v>
      </c>
      <c r="BA2012" s="4">
        <v>0</v>
      </c>
      <c r="BB2012" s="4">
        <v>0</v>
      </c>
      <c r="BC2012" s="4" t="s">
        <v>80</v>
      </c>
      <c r="BD2012" s="4">
        <v>0</v>
      </c>
      <c r="BE2012" s="4">
        <v>0</v>
      </c>
      <c r="BF2012" s="4" t="s">
        <v>80</v>
      </c>
      <c r="BG2012" s="4">
        <v>0</v>
      </c>
      <c r="BH2012" s="4">
        <v>0</v>
      </c>
      <c r="BI2012" s="4" t="s">
        <v>80</v>
      </c>
      <c r="BJ2012" s="4">
        <v>0</v>
      </c>
      <c r="BK2012" s="4">
        <v>0</v>
      </c>
      <c r="BL2012" s="4" t="s">
        <v>80</v>
      </c>
      <c r="BM2012" s="4">
        <v>0</v>
      </c>
      <c r="BN2012" s="4">
        <v>0</v>
      </c>
      <c r="BO2012" s="4" t="s">
        <v>80</v>
      </c>
      <c r="BP2012" s="4">
        <v>0</v>
      </c>
      <c r="BQ2012" s="4">
        <v>0</v>
      </c>
      <c r="BR2012" s="4" t="s">
        <v>80</v>
      </c>
      <c r="BS2012" s="4">
        <v>0</v>
      </c>
      <c r="BT2012" s="4">
        <v>0</v>
      </c>
      <c r="BU2012" s="4" t="s">
        <v>80</v>
      </c>
      <c r="BV2012" s="4">
        <v>0</v>
      </c>
      <c r="BW2012" s="4">
        <v>0</v>
      </c>
      <c r="BX2012" s="4" t="s">
        <v>80</v>
      </c>
      <c r="BY2012" s="4">
        <v>0</v>
      </c>
      <c r="BZ2012" s="4">
        <v>0</v>
      </c>
      <c r="CA2012" s="4" t="s">
        <v>80</v>
      </c>
      <c r="CB2012" s="4">
        <v>0</v>
      </c>
      <c r="CC2012" s="4">
        <v>0</v>
      </c>
      <c r="CD2012" s="4" t="s">
        <v>80</v>
      </c>
      <c r="CE2012" s="4">
        <v>0</v>
      </c>
      <c r="CF2012" s="4">
        <v>0</v>
      </c>
      <c r="CK2012" s="198" t="s">
        <v>80</v>
      </c>
      <c r="CL2012" s="4" t="str">
        <f t="shared" si="150"/>
        <v>−</v>
      </c>
      <c r="CM2012" s="4" t="s">
        <v>80</v>
      </c>
      <c r="CN2012" s="4">
        <v>0</v>
      </c>
      <c r="CO2012" s="4">
        <v>0</v>
      </c>
      <c r="CP2012" s="4" t="s">
        <v>80</v>
      </c>
      <c r="CQ2012" s="4">
        <v>0</v>
      </c>
      <c r="CR2012" s="4">
        <v>0</v>
      </c>
      <c r="CS2012" s="4" t="s">
        <v>80</v>
      </c>
      <c r="CT2012" s="4">
        <v>0</v>
      </c>
      <c r="CU2012" s="4">
        <v>0</v>
      </c>
      <c r="CV2012" s="4" t="s">
        <v>80</v>
      </c>
      <c r="CW2012" s="4">
        <v>0</v>
      </c>
      <c r="CX2012" s="4">
        <v>0</v>
      </c>
      <c r="CY2012" s="4" t="s">
        <v>80</v>
      </c>
      <c r="CZ2012" s="4">
        <v>0</v>
      </c>
      <c r="DA2012" s="4">
        <v>0</v>
      </c>
      <c r="DB2012" s="4" t="s">
        <v>80</v>
      </c>
      <c r="DC2012" s="4">
        <v>0</v>
      </c>
      <c r="DD2012" s="4">
        <v>0</v>
      </c>
      <c r="DE2012" s="4" t="s">
        <v>80</v>
      </c>
      <c r="DF2012" s="4">
        <v>0</v>
      </c>
      <c r="DG2012" s="4">
        <v>0</v>
      </c>
      <c r="DH2012" s="4" t="s">
        <v>80</v>
      </c>
      <c r="DI2012" s="4">
        <v>0</v>
      </c>
      <c r="DJ2012" s="4">
        <v>0</v>
      </c>
      <c r="DK2012" s="4" t="s">
        <v>80</v>
      </c>
      <c r="DL2012" s="4">
        <v>0</v>
      </c>
      <c r="DM2012" s="4">
        <v>0</v>
      </c>
      <c r="DN2012" s="4" t="s">
        <v>80</v>
      </c>
      <c r="DO2012" s="4">
        <v>0</v>
      </c>
      <c r="DP2012" s="4">
        <v>0</v>
      </c>
      <c r="DQ2012" s="4" t="s">
        <v>80</v>
      </c>
      <c r="DR2012" s="4">
        <v>0</v>
      </c>
      <c r="DS2012" s="4">
        <v>0</v>
      </c>
      <c r="DT2012" s="4" t="s">
        <v>80</v>
      </c>
      <c r="DU2012" s="4">
        <v>0</v>
      </c>
      <c r="DV2012" s="4">
        <v>0</v>
      </c>
      <c r="DW2012" s="4" t="s">
        <v>80</v>
      </c>
      <c r="DX2012" s="4">
        <v>0</v>
      </c>
      <c r="DY2012" s="4">
        <v>0</v>
      </c>
      <c r="DZ2012" s="4" t="s">
        <v>80</v>
      </c>
      <c r="EA2012" s="4">
        <v>0</v>
      </c>
      <c r="EB2012" s="4">
        <v>0</v>
      </c>
      <c r="EC2012" s="4" t="s">
        <v>80</v>
      </c>
      <c r="ED2012" s="4">
        <v>0</v>
      </c>
      <c r="EE2012" s="4">
        <v>0</v>
      </c>
      <c r="EF2012" s="4" t="s">
        <v>80</v>
      </c>
      <c r="EG2012" s="4">
        <v>0</v>
      </c>
      <c r="EH2012" s="4">
        <v>0</v>
      </c>
      <c r="EI2012" s="4" t="s">
        <v>80</v>
      </c>
      <c r="EJ2012" s="4">
        <v>0</v>
      </c>
      <c r="EK2012" s="4">
        <v>0</v>
      </c>
      <c r="EL2012" s="4" t="s">
        <v>80</v>
      </c>
      <c r="EM2012" s="4">
        <v>0</v>
      </c>
      <c r="EN2012" s="4">
        <v>0</v>
      </c>
      <c r="EO2012" s="4" t="s">
        <v>80</v>
      </c>
      <c r="EP2012" s="4">
        <v>0</v>
      </c>
      <c r="EQ2012" s="4">
        <v>0</v>
      </c>
      <c r="ER2012" s="4" t="s">
        <v>80</v>
      </c>
      <c r="ES2012" s="4">
        <v>0</v>
      </c>
      <c r="ET2012" s="4">
        <v>0</v>
      </c>
      <c r="EU2012" s="4" t="s">
        <v>80</v>
      </c>
      <c r="EV2012" s="4">
        <v>0</v>
      </c>
      <c r="EW2012" s="4">
        <v>0</v>
      </c>
      <c r="EX2012" s="4" t="s">
        <v>80</v>
      </c>
      <c r="EY2012" s="4">
        <v>0</v>
      </c>
      <c r="EZ2012" s="4">
        <v>0</v>
      </c>
      <c r="FA2012" s="4" t="s">
        <v>80</v>
      </c>
      <c r="FB2012" s="4">
        <v>0</v>
      </c>
      <c r="FC2012" s="4">
        <v>0</v>
      </c>
      <c r="FD2012" s="4" t="s">
        <v>80</v>
      </c>
      <c r="FE2012" s="4">
        <v>0</v>
      </c>
      <c r="FF2012" s="4">
        <v>0</v>
      </c>
      <c r="FG2012" s="4" t="s">
        <v>80</v>
      </c>
      <c r="FH2012" s="4">
        <v>0</v>
      </c>
      <c r="FI2012" s="4">
        <v>0</v>
      </c>
      <c r="FJ2012" s="4" t="s">
        <v>80</v>
      </c>
      <c r="FK2012" s="4">
        <v>0</v>
      </c>
      <c r="FL2012" s="4">
        <v>0</v>
      </c>
      <c r="FM2012" s="4" t="s">
        <v>80</v>
      </c>
      <c r="FN2012" s="4">
        <v>0</v>
      </c>
      <c r="FO2012" s="4">
        <v>0</v>
      </c>
    </row>
    <row r="2013" spans="2:171" ht="15">
      <c r="B2013" t="s">
        <v>80</v>
      </c>
      <c r="C2013" s="4" t="str">
        <f t="shared" si="151"/>
        <v>−</v>
      </c>
      <c r="D2013" s="4" t="s">
        <v>80</v>
      </c>
      <c r="E2013" s="4">
        <v>0</v>
      </c>
      <c r="F2013" s="4">
        <v>0</v>
      </c>
      <c r="G2013" s="4" t="s">
        <v>80</v>
      </c>
      <c r="H2013" s="4">
        <v>0</v>
      </c>
      <c r="I2013" s="4">
        <v>0</v>
      </c>
      <c r="J2013" s="4" t="s">
        <v>80</v>
      </c>
      <c r="K2013" s="4">
        <v>0</v>
      </c>
      <c r="L2013" s="4">
        <v>0</v>
      </c>
      <c r="M2013" s="4" t="s">
        <v>80</v>
      </c>
      <c r="N2013" s="4">
        <v>0</v>
      </c>
      <c r="O2013" s="4">
        <v>0</v>
      </c>
      <c r="P2013" s="4" t="s">
        <v>80</v>
      </c>
      <c r="Q2013" s="4">
        <v>0</v>
      </c>
      <c r="R2013" s="4">
        <v>0</v>
      </c>
      <c r="S2013" s="4" t="s">
        <v>80</v>
      </c>
      <c r="T2013" s="4">
        <v>0</v>
      </c>
      <c r="U2013" s="4">
        <v>0</v>
      </c>
      <c r="V2013" s="4" t="s">
        <v>80</v>
      </c>
      <c r="W2013" s="4">
        <v>0</v>
      </c>
      <c r="X2013" s="4">
        <v>0</v>
      </c>
      <c r="Y2013" s="4" t="s">
        <v>80</v>
      </c>
      <c r="Z2013" s="4">
        <v>0</v>
      </c>
      <c r="AA2013" s="4">
        <v>0</v>
      </c>
      <c r="AB2013" s="4" t="s">
        <v>80</v>
      </c>
      <c r="AC2013" s="4">
        <v>0</v>
      </c>
      <c r="AD2013" s="4">
        <v>0</v>
      </c>
      <c r="AE2013" s="4" t="s">
        <v>80</v>
      </c>
      <c r="AF2013" s="4">
        <v>0</v>
      </c>
      <c r="AG2013" s="4">
        <v>0</v>
      </c>
      <c r="AH2013" s="4" t="s">
        <v>80</v>
      </c>
      <c r="AI2013" s="4">
        <v>0</v>
      </c>
      <c r="AJ2013" s="4">
        <v>0</v>
      </c>
      <c r="AK2013" s="4" t="s">
        <v>80</v>
      </c>
      <c r="AL2013" s="4">
        <v>0</v>
      </c>
      <c r="AM2013" s="4">
        <v>0</v>
      </c>
      <c r="AN2013" s="4" t="s">
        <v>80</v>
      </c>
      <c r="AO2013" s="4">
        <v>0</v>
      </c>
      <c r="AP2013" s="4">
        <v>0</v>
      </c>
      <c r="AQ2013" s="4" t="s">
        <v>80</v>
      </c>
      <c r="AR2013" s="4">
        <v>0</v>
      </c>
      <c r="AS2013" s="4">
        <v>0</v>
      </c>
      <c r="AT2013" s="4" t="s">
        <v>80</v>
      </c>
      <c r="AU2013" s="4">
        <v>0</v>
      </c>
      <c r="AV2013" s="4">
        <v>0</v>
      </c>
      <c r="AW2013" s="4" t="s">
        <v>80</v>
      </c>
      <c r="AX2013" s="4">
        <v>0</v>
      </c>
      <c r="AY2013" s="4">
        <v>0</v>
      </c>
      <c r="AZ2013" s="4" t="s">
        <v>80</v>
      </c>
      <c r="BA2013" s="4">
        <v>0</v>
      </c>
      <c r="BB2013" s="4">
        <v>0</v>
      </c>
      <c r="BC2013" s="4" t="s">
        <v>80</v>
      </c>
      <c r="BD2013" s="4">
        <v>0</v>
      </c>
      <c r="BE2013" s="4">
        <v>0</v>
      </c>
      <c r="BF2013" s="4" t="s">
        <v>80</v>
      </c>
      <c r="BG2013" s="4">
        <v>0</v>
      </c>
      <c r="BH2013" s="4">
        <v>0</v>
      </c>
      <c r="BI2013" s="4" t="s">
        <v>80</v>
      </c>
      <c r="BJ2013" s="4">
        <v>0</v>
      </c>
      <c r="BK2013" s="4">
        <v>0</v>
      </c>
      <c r="BL2013" s="4" t="s">
        <v>80</v>
      </c>
      <c r="BM2013" s="4">
        <v>0</v>
      </c>
      <c r="BN2013" s="4">
        <v>0</v>
      </c>
      <c r="BO2013" s="4" t="s">
        <v>80</v>
      </c>
      <c r="BP2013" s="4">
        <v>0</v>
      </c>
      <c r="BQ2013" s="4">
        <v>0</v>
      </c>
      <c r="BR2013" s="4" t="s">
        <v>80</v>
      </c>
      <c r="BS2013" s="4">
        <v>0</v>
      </c>
      <c r="BT2013" s="4">
        <v>0</v>
      </c>
      <c r="BU2013" s="4" t="s">
        <v>80</v>
      </c>
      <c r="BV2013" s="4">
        <v>0</v>
      </c>
      <c r="BW2013" s="4">
        <v>0</v>
      </c>
      <c r="BX2013" s="4" t="s">
        <v>80</v>
      </c>
      <c r="BY2013" s="4">
        <v>0</v>
      </c>
      <c r="BZ2013" s="4">
        <v>0</v>
      </c>
      <c r="CA2013" s="4" t="s">
        <v>80</v>
      </c>
      <c r="CB2013" s="4">
        <v>0</v>
      </c>
      <c r="CC2013" s="4">
        <v>0</v>
      </c>
      <c r="CD2013" s="4" t="s">
        <v>80</v>
      </c>
      <c r="CE2013" s="4">
        <v>0</v>
      </c>
      <c r="CF2013" s="4">
        <v>0</v>
      </c>
      <c r="CK2013" s="198" t="s">
        <v>80</v>
      </c>
      <c r="CL2013" s="4" t="str">
        <f t="shared" si="150"/>
        <v>−</v>
      </c>
      <c r="CM2013" s="4" t="s">
        <v>80</v>
      </c>
      <c r="CN2013" s="4">
        <v>0</v>
      </c>
      <c r="CO2013" s="4">
        <v>0</v>
      </c>
      <c r="CP2013" s="4" t="s">
        <v>80</v>
      </c>
      <c r="CQ2013" s="4">
        <v>0</v>
      </c>
      <c r="CR2013" s="4">
        <v>0</v>
      </c>
      <c r="CS2013" s="4" t="s">
        <v>80</v>
      </c>
      <c r="CT2013" s="4">
        <v>0</v>
      </c>
      <c r="CU2013" s="4">
        <v>0</v>
      </c>
      <c r="CV2013" s="4" t="s">
        <v>80</v>
      </c>
      <c r="CW2013" s="4">
        <v>0</v>
      </c>
      <c r="CX2013" s="4">
        <v>0</v>
      </c>
      <c r="CY2013" s="4" t="s">
        <v>80</v>
      </c>
      <c r="CZ2013" s="4">
        <v>0</v>
      </c>
      <c r="DA2013" s="4">
        <v>0</v>
      </c>
      <c r="DB2013" s="4" t="s">
        <v>80</v>
      </c>
      <c r="DC2013" s="4">
        <v>0</v>
      </c>
      <c r="DD2013" s="4">
        <v>0</v>
      </c>
      <c r="DE2013" s="4" t="s">
        <v>80</v>
      </c>
      <c r="DF2013" s="4">
        <v>0</v>
      </c>
      <c r="DG2013" s="4">
        <v>0</v>
      </c>
      <c r="DH2013" s="4" t="s">
        <v>80</v>
      </c>
      <c r="DI2013" s="4">
        <v>0</v>
      </c>
      <c r="DJ2013" s="4">
        <v>0</v>
      </c>
      <c r="DK2013" s="4" t="s">
        <v>80</v>
      </c>
      <c r="DL2013" s="4">
        <v>0</v>
      </c>
      <c r="DM2013" s="4">
        <v>0</v>
      </c>
      <c r="DN2013" s="4" t="s">
        <v>80</v>
      </c>
      <c r="DO2013" s="4">
        <v>0</v>
      </c>
      <c r="DP2013" s="4">
        <v>0</v>
      </c>
      <c r="DQ2013" s="4" t="s">
        <v>80</v>
      </c>
      <c r="DR2013" s="4">
        <v>0</v>
      </c>
      <c r="DS2013" s="4">
        <v>0</v>
      </c>
      <c r="DT2013" s="4" t="s">
        <v>80</v>
      </c>
      <c r="DU2013" s="4">
        <v>0</v>
      </c>
      <c r="DV2013" s="4">
        <v>0</v>
      </c>
      <c r="DW2013" s="4" t="s">
        <v>80</v>
      </c>
      <c r="DX2013" s="4">
        <v>0</v>
      </c>
      <c r="DY2013" s="4">
        <v>0</v>
      </c>
      <c r="DZ2013" s="4" t="s">
        <v>80</v>
      </c>
      <c r="EA2013" s="4">
        <v>0</v>
      </c>
      <c r="EB2013" s="4">
        <v>0</v>
      </c>
      <c r="EC2013" s="4" t="s">
        <v>80</v>
      </c>
      <c r="ED2013" s="4">
        <v>0</v>
      </c>
      <c r="EE2013" s="4">
        <v>0</v>
      </c>
      <c r="EF2013" s="4" t="s">
        <v>80</v>
      </c>
      <c r="EG2013" s="4">
        <v>0</v>
      </c>
      <c r="EH2013" s="4">
        <v>0</v>
      </c>
      <c r="EI2013" s="4" t="s">
        <v>80</v>
      </c>
      <c r="EJ2013" s="4">
        <v>0</v>
      </c>
      <c r="EK2013" s="4">
        <v>0</v>
      </c>
      <c r="EL2013" s="4" t="s">
        <v>80</v>
      </c>
      <c r="EM2013" s="4">
        <v>0</v>
      </c>
      <c r="EN2013" s="4">
        <v>0</v>
      </c>
      <c r="EO2013" s="4" t="s">
        <v>80</v>
      </c>
      <c r="EP2013" s="4">
        <v>0</v>
      </c>
      <c r="EQ2013" s="4">
        <v>0</v>
      </c>
      <c r="ER2013" s="4" t="s">
        <v>80</v>
      </c>
      <c r="ES2013" s="4">
        <v>0</v>
      </c>
      <c r="ET2013" s="4">
        <v>0</v>
      </c>
      <c r="EU2013" s="4" t="s">
        <v>80</v>
      </c>
      <c r="EV2013" s="4">
        <v>0</v>
      </c>
      <c r="EW2013" s="4">
        <v>0</v>
      </c>
      <c r="EX2013" s="4" t="s">
        <v>80</v>
      </c>
      <c r="EY2013" s="4">
        <v>0</v>
      </c>
      <c r="EZ2013" s="4">
        <v>0</v>
      </c>
      <c r="FA2013" s="4" t="s">
        <v>80</v>
      </c>
      <c r="FB2013" s="4">
        <v>0</v>
      </c>
      <c r="FC2013" s="4">
        <v>0</v>
      </c>
      <c r="FD2013" s="4" t="s">
        <v>80</v>
      </c>
      <c r="FE2013" s="4">
        <v>0</v>
      </c>
      <c r="FF2013" s="4">
        <v>0</v>
      </c>
      <c r="FG2013" s="4" t="s">
        <v>80</v>
      </c>
      <c r="FH2013" s="4">
        <v>0</v>
      </c>
      <c r="FI2013" s="4">
        <v>0</v>
      </c>
      <c r="FJ2013" s="4" t="s">
        <v>80</v>
      </c>
      <c r="FK2013" s="4">
        <v>0</v>
      </c>
      <c r="FL2013" s="4">
        <v>0</v>
      </c>
      <c r="FM2013" s="4" t="s">
        <v>80</v>
      </c>
      <c r="FN2013" s="4">
        <v>0</v>
      </c>
      <c r="FO2013" s="4">
        <v>0</v>
      </c>
    </row>
    <row r="2014" spans="2:171" ht="15">
      <c r="B2014" t="s">
        <v>80</v>
      </c>
      <c r="C2014" s="4" t="str">
        <f t="shared" si="151"/>
        <v>−</v>
      </c>
      <c r="D2014" s="4" t="s">
        <v>80</v>
      </c>
      <c r="E2014" s="4">
        <v>0</v>
      </c>
      <c r="F2014" s="4">
        <v>0</v>
      </c>
      <c r="G2014" s="4" t="s">
        <v>80</v>
      </c>
      <c r="H2014" s="4">
        <v>0</v>
      </c>
      <c r="I2014" s="4">
        <v>0</v>
      </c>
      <c r="J2014" s="4" t="s">
        <v>80</v>
      </c>
      <c r="K2014" s="4">
        <v>0</v>
      </c>
      <c r="L2014" s="4">
        <v>0</v>
      </c>
      <c r="M2014" s="4" t="s">
        <v>80</v>
      </c>
      <c r="N2014" s="4">
        <v>0</v>
      </c>
      <c r="O2014" s="4">
        <v>0</v>
      </c>
      <c r="P2014" s="4" t="s">
        <v>80</v>
      </c>
      <c r="Q2014" s="4">
        <v>0</v>
      </c>
      <c r="R2014" s="4">
        <v>0</v>
      </c>
      <c r="S2014" s="4" t="s">
        <v>80</v>
      </c>
      <c r="T2014" s="4">
        <v>0</v>
      </c>
      <c r="U2014" s="4">
        <v>0</v>
      </c>
      <c r="V2014" s="4" t="s">
        <v>80</v>
      </c>
      <c r="W2014" s="4">
        <v>0</v>
      </c>
      <c r="X2014" s="4">
        <v>0</v>
      </c>
      <c r="Y2014" s="4" t="s">
        <v>80</v>
      </c>
      <c r="Z2014" s="4">
        <v>0</v>
      </c>
      <c r="AA2014" s="4">
        <v>0</v>
      </c>
      <c r="AB2014" s="4" t="s">
        <v>80</v>
      </c>
      <c r="AC2014" s="4">
        <v>0</v>
      </c>
      <c r="AD2014" s="4">
        <v>0</v>
      </c>
      <c r="AE2014" s="4" t="s">
        <v>80</v>
      </c>
      <c r="AF2014" s="4">
        <v>0</v>
      </c>
      <c r="AG2014" s="4">
        <v>0</v>
      </c>
      <c r="AH2014" s="4" t="s">
        <v>80</v>
      </c>
      <c r="AI2014" s="4">
        <v>0</v>
      </c>
      <c r="AJ2014" s="4">
        <v>0</v>
      </c>
      <c r="AK2014" s="4" t="s">
        <v>80</v>
      </c>
      <c r="AL2014" s="4">
        <v>0</v>
      </c>
      <c r="AM2014" s="4">
        <v>0</v>
      </c>
      <c r="AN2014" s="4" t="s">
        <v>80</v>
      </c>
      <c r="AO2014" s="4">
        <v>0</v>
      </c>
      <c r="AP2014" s="4">
        <v>0</v>
      </c>
      <c r="AQ2014" s="4" t="s">
        <v>80</v>
      </c>
      <c r="AR2014" s="4">
        <v>0</v>
      </c>
      <c r="AS2014" s="4">
        <v>0</v>
      </c>
      <c r="AT2014" s="4" t="s">
        <v>80</v>
      </c>
      <c r="AU2014" s="4">
        <v>0</v>
      </c>
      <c r="AV2014" s="4">
        <v>0</v>
      </c>
      <c r="AW2014" s="4" t="s">
        <v>80</v>
      </c>
      <c r="AX2014" s="4">
        <v>0</v>
      </c>
      <c r="AY2014" s="4">
        <v>0</v>
      </c>
      <c r="AZ2014" s="4" t="s">
        <v>80</v>
      </c>
      <c r="BA2014" s="4">
        <v>0</v>
      </c>
      <c r="BB2014" s="4">
        <v>0</v>
      </c>
      <c r="BC2014" s="4" t="s">
        <v>80</v>
      </c>
      <c r="BD2014" s="4">
        <v>0</v>
      </c>
      <c r="BE2014" s="4">
        <v>0</v>
      </c>
      <c r="BF2014" s="4" t="s">
        <v>80</v>
      </c>
      <c r="BG2014" s="4">
        <v>0</v>
      </c>
      <c r="BH2014" s="4">
        <v>0</v>
      </c>
      <c r="BI2014" s="4" t="s">
        <v>80</v>
      </c>
      <c r="BJ2014" s="4">
        <v>0</v>
      </c>
      <c r="BK2014" s="4">
        <v>0</v>
      </c>
      <c r="BL2014" s="4" t="s">
        <v>80</v>
      </c>
      <c r="BM2014" s="4">
        <v>0</v>
      </c>
      <c r="BN2014" s="4">
        <v>0</v>
      </c>
      <c r="BO2014" s="4" t="s">
        <v>80</v>
      </c>
      <c r="BP2014" s="4">
        <v>0</v>
      </c>
      <c r="BQ2014" s="4">
        <v>0</v>
      </c>
      <c r="BR2014" s="4" t="s">
        <v>80</v>
      </c>
      <c r="BS2014" s="4">
        <v>0</v>
      </c>
      <c r="BT2014" s="4">
        <v>0</v>
      </c>
      <c r="BU2014" s="4" t="s">
        <v>80</v>
      </c>
      <c r="BV2014" s="4">
        <v>0</v>
      </c>
      <c r="BW2014" s="4">
        <v>0</v>
      </c>
      <c r="BX2014" s="4" t="s">
        <v>80</v>
      </c>
      <c r="BY2014" s="4">
        <v>0</v>
      </c>
      <c r="BZ2014" s="4">
        <v>0</v>
      </c>
      <c r="CA2014" s="4" t="s">
        <v>80</v>
      </c>
      <c r="CB2014" s="4">
        <v>0</v>
      </c>
      <c r="CC2014" s="4">
        <v>0</v>
      </c>
      <c r="CD2014" s="4" t="s">
        <v>80</v>
      </c>
      <c r="CE2014" s="4">
        <v>0</v>
      </c>
      <c r="CF2014" s="4">
        <v>0</v>
      </c>
      <c r="CK2014" s="198" t="s">
        <v>80</v>
      </c>
      <c r="CL2014" s="4" t="str">
        <f t="shared" si="150"/>
        <v>−</v>
      </c>
      <c r="CM2014" s="4" t="s">
        <v>80</v>
      </c>
      <c r="CN2014" s="4">
        <v>0</v>
      </c>
      <c r="CO2014" s="4">
        <v>0</v>
      </c>
      <c r="CP2014" s="4" t="s">
        <v>80</v>
      </c>
      <c r="CQ2014" s="4">
        <v>0</v>
      </c>
      <c r="CR2014" s="4">
        <v>0</v>
      </c>
      <c r="CS2014" s="4" t="s">
        <v>80</v>
      </c>
      <c r="CT2014" s="4">
        <v>0</v>
      </c>
      <c r="CU2014" s="4">
        <v>0</v>
      </c>
      <c r="CV2014" s="4" t="s">
        <v>80</v>
      </c>
      <c r="CW2014" s="4">
        <v>0</v>
      </c>
      <c r="CX2014" s="4">
        <v>0</v>
      </c>
      <c r="CY2014" s="4" t="s">
        <v>80</v>
      </c>
      <c r="CZ2014" s="4">
        <v>0</v>
      </c>
      <c r="DA2014" s="4">
        <v>0</v>
      </c>
      <c r="DB2014" s="4" t="s">
        <v>80</v>
      </c>
      <c r="DC2014" s="4">
        <v>0</v>
      </c>
      <c r="DD2014" s="4">
        <v>0</v>
      </c>
      <c r="DE2014" s="4" t="s">
        <v>80</v>
      </c>
      <c r="DF2014" s="4">
        <v>0</v>
      </c>
      <c r="DG2014" s="4">
        <v>0</v>
      </c>
      <c r="DH2014" s="4" t="s">
        <v>80</v>
      </c>
      <c r="DI2014" s="4">
        <v>0</v>
      </c>
      <c r="DJ2014" s="4">
        <v>0</v>
      </c>
      <c r="DK2014" s="4" t="s">
        <v>80</v>
      </c>
      <c r="DL2014" s="4">
        <v>0</v>
      </c>
      <c r="DM2014" s="4">
        <v>0</v>
      </c>
      <c r="DN2014" s="4" t="s">
        <v>80</v>
      </c>
      <c r="DO2014" s="4">
        <v>0</v>
      </c>
      <c r="DP2014" s="4">
        <v>0</v>
      </c>
      <c r="DQ2014" s="4" t="s">
        <v>80</v>
      </c>
      <c r="DR2014" s="4">
        <v>0</v>
      </c>
      <c r="DS2014" s="4">
        <v>0</v>
      </c>
      <c r="DT2014" s="4" t="s">
        <v>80</v>
      </c>
      <c r="DU2014" s="4">
        <v>0</v>
      </c>
      <c r="DV2014" s="4">
        <v>0</v>
      </c>
      <c r="DW2014" s="4" t="s">
        <v>80</v>
      </c>
      <c r="DX2014" s="4">
        <v>0</v>
      </c>
      <c r="DY2014" s="4">
        <v>0</v>
      </c>
      <c r="DZ2014" s="4" t="s">
        <v>80</v>
      </c>
      <c r="EA2014" s="4">
        <v>0</v>
      </c>
      <c r="EB2014" s="4">
        <v>0</v>
      </c>
      <c r="EC2014" s="4" t="s">
        <v>80</v>
      </c>
      <c r="ED2014" s="4">
        <v>0</v>
      </c>
      <c r="EE2014" s="4">
        <v>0</v>
      </c>
      <c r="EF2014" s="4" t="s">
        <v>80</v>
      </c>
      <c r="EG2014" s="4">
        <v>0</v>
      </c>
      <c r="EH2014" s="4">
        <v>0</v>
      </c>
      <c r="EI2014" s="4" t="s">
        <v>80</v>
      </c>
      <c r="EJ2014" s="4">
        <v>0</v>
      </c>
      <c r="EK2014" s="4">
        <v>0</v>
      </c>
      <c r="EL2014" s="4" t="s">
        <v>80</v>
      </c>
      <c r="EM2014" s="4">
        <v>0</v>
      </c>
      <c r="EN2014" s="4">
        <v>0</v>
      </c>
      <c r="EO2014" s="4" t="s">
        <v>80</v>
      </c>
      <c r="EP2014" s="4">
        <v>0</v>
      </c>
      <c r="EQ2014" s="4">
        <v>0</v>
      </c>
      <c r="ER2014" s="4" t="s">
        <v>80</v>
      </c>
      <c r="ES2014" s="4">
        <v>0</v>
      </c>
      <c r="ET2014" s="4">
        <v>0</v>
      </c>
      <c r="EU2014" s="4" t="s">
        <v>80</v>
      </c>
      <c r="EV2014" s="4">
        <v>0</v>
      </c>
      <c r="EW2014" s="4">
        <v>0</v>
      </c>
      <c r="EX2014" s="4" t="s">
        <v>80</v>
      </c>
      <c r="EY2014" s="4">
        <v>0</v>
      </c>
      <c r="EZ2014" s="4">
        <v>0</v>
      </c>
      <c r="FA2014" s="4" t="s">
        <v>80</v>
      </c>
      <c r="FB2014" s="4">
        <v>0</v>
      </c>
      <c r="FC2014" s="4">
        <v>0</v>
      </c>
      <c r="FD2014" s="4" t="s">
        <v>80</v>
      </c>
      <c r="FE2014" s="4">
        <v>0</v>
      </c>
      <c r="FF2014" s="4">
        <v>0</v>
      </c>
      <c r="FG2014" s="4" t="s">
        <v>80</v>
      </c>
      <c r="FH2014" s="4">
        <v>0</v>
      </c>
      <c r="FI2014" s="4">
        <v>0</v>
      </c>
      <c r="FJ2014" s="4" t="s">
        <v>80</v>
      </c>
      <c r="FK2014" s="4">
        <v>0</v>
      </c>
      <c r="FL2014" s="4">
        <v>0</v>
      </c>
      <c r="FM2014" s="4" t="s">
        <v>80</v>
      </c>
      <c r="FN2014" s="4">
        <v>0</v>
      </c>
      <c r="FO2014" s="4">
        <v>0</v>
      </c>
    </row>
    <row r="2015" spans="2:171" ht="15">
      <c r="B2015" t="s">
        <v>80</v>
      </c>
      <c r="C2015" s="4" t="str">
        <f t="shared" si="151"/>
        <v>−</v>
      </c>
      <c r="D2015" s="4" t="s">
        <v>80</v>
      </c>
      <c r="E2015" s="4">
        <v>0</v>
      </c>
      <c r="F2015" s="4">
        <v>0</v>
      </c>
      <c r="G2015" s="4" t="s">
        <v>80</v>
      </c>
      <c r="H2015" s="4">
        <v>0</v>
      </c>
      <c r="I2015" s="4">
        <v>0</v>
      </c>
      <c r="J2015" s="4" t="s">
        <v>80</v>
      </c>
      <c r="K2015" s="4">
        <v>0</v>
      </c>
      <c r="L2015" s="4">
        <v>0</v>
      </c>
      <c r="M2015" s="4" t="s">
        <v>80</v>
      </c>
      <c r="N2015" s="4">
        <v>0</v>
      </c>
      <c r="O2015" s="4">
        <v>0</v>
      </c>
      <c r="P2015" s="4" t="s">
        <v>80</v>
      </c>
      <c r="Q2015" s="4">
        <v>0</v>
      </c>
      <c r="R2015" s="4">
        <v>0</v>
      </c>
      <c r="S2015" s="4" t="s">
        <v>80</v>
      </c>
      <c r="T2015" s="4">
        <v>0</v>
      </c>
      <c r="U2015" s="4">
        <v>0</v>
      </c>
      <c r="V2015" s="4" t="s">
        <v>80</v>
      </c>
      <c r="W2015" s="4">
        <v>0</v>
      </c>
      <c r="X2015" s="4">
        <v>0</v>
      </c>
      <c r="Y2015" s="4" t="s">
        <v>80</v>
      </c>
      <c r="Z2015" s="4">
        <v>0</v>
      </c>
      <c r="AA2015" s="4">
        <v>0</v>
      </c>
      <c r="AB2015" s="4" t="s">
        <v>80</v>
      </c>
      <c r="AC2015" s="4">
        <v>0</v>
      </c>
      <c r="AD2015" s="4">
        <v>0</v>
      </c>
      <c r="AE2015" s="4" t="s">
        <v>80</v>
      </c>
      <c r="AF2015" s="4">
        <v>0</v>
      </c>
      <c r="AG2015" s="4">
        <v>0</v>
      </c>
      <c r="AH2015" s="4" t="s">
        <v>80</v>
      </c>
      <c r="AI2015" s="4">
        <v>0</v>
      </c>
      <c r="AJ2015" s="4">
        <v>0</v>
      </c>
      <c r="AK2015" s="4" t="s">
        <v>80</v>
      </c>
      <c r="AL2015" s="4">
        <v>0</v>
      </c>
      <c r="AM2015" s="4">
        <v>0</v>
      </c>
      <c r="AN2015" s="4" t="s">
        <v>80</v>
      </c>
      <c r="AO2015" s="4">
        <v>0</v>
      </c>
      <c r="AP2015" s="4">
        <v>0</v>
      </c>
      <c r="AQ2015" s="4" t="s">
        <v>80</v>
      </c>
      <c r="AR2015" s="4">
        <v>0</v>
      </c>
      <c r="AS2015" s="4">
        <v>0</v>
      </c>
      <c r="AT2015" s="4" t="s">
        <v>80</v>
      </c>
      <c r="AU2015" s="4">
        <v>0</v>
      </c>
      <c r="AV2015" s="4">
        <v>0</v>
      </c>
      <c r="AW2015" s="4" t="s">
        <v>80</v>
      </c>
      <c r="AX2015" s="4">
        <v>0</v>
      </c>
      <c r="AY2015" s="4">
        <v>0</v>
      </c>
      <c r="AZ2015" s="4" t="s">
        <v>80</v>
      </c>
      <c r="BA2015" s="4">
        <v>0</v>
      </c>
      <c r="BB2015" s="4">
        <v>0</v>
      </c>
      <c r="BC2015" s="4" t="s">
        <v>80</v>
      </c>
      <c r="BD2015" s="4">
        <v>0</v>
      </c>
      <c r="BE2015" s="4">
        <v>0</v>
      </c>
      <c r="BF2015" s="4" t="s">
        <v>80</v>
      </c>
      <c r="BG2015" s="4">
        <v>0</v>
      </c>
      <c r="BH2015" s="4">
        <v>0</v>
      </c>
      <c r="BI2015" s="4" t="s">
        <v>80</v>
      </c>
      <c r="BJ2015" s="4">
        <v>0</v>
      </c>
      <c r="BK2015" s="4">
        <v>0</v>
      </c>
      <c r="BL2015" s="4" t="s">
        <v>80</v>
      </c>
      <c r="BM2015" s="4">
        <v>0</v>
      </c>
      <c r="BN2015" s="4">
        <v>0</v>
      </c>
      <c r="BO2015" s="4" t="s">
        <v>80</v>
      </c>
      <c r="BP2015" s="4">
        <v>0</v>
      </c>
      <c r="BQ2015" s="4">
        <v>0</v>
      </c>
      <c r="BR2015" s="4" t="s">
        <v>80</v>
      </c>
      <c r="BS2015" s="4">
        <v>0</v>
      </c>
      <c r="BT2015" s="4">
        <v>0</v>
      </c>
      <c r="BU2015" s="4" t="s">
        <v>80</v>
      </c>
      <c r="BV2015" s="4">
        <v>0</v>
      </c>
      <c r="BW2015" s="4">
        <v>0</v>
      </c>
      <c r="BX2015" s="4" t="s">
        <v>80</v>
      </c>
      <c r="BY2015" s="4">
        <v>0</v>
      </c>
      <c r="BZ2015" s="4">
        <v>0</v>
      </c>
      <c r="CA2015" s="4" t="s">
        <v>80</v>
      </c>
      <c r="CB2015" s="4">
        <v>0</v>
      </c>
      <c r="CC2015" s="4">
        <v>0</v>
      </c>
      <c r="CD2015" s="4" t="s">
        <v>80</v>
      </c>
      <c r="CE2015" s="4">
        <v>0</v>
      </c>
      <c r="CF2015" s="4">
        <v>0</v>
      </c>
      <c r="CK2015" s="198" t="s">
        <v>80</v>
      </c>
      <c r="CL2015" s="4" t="str">
        <f t="shared" si="150"/>
        <v>−</v>
      </c>
      <c r="CM2015" s="4" t="s">
        <v>80</v>
      </c>
      <c r="CN2015" s="4">
        <v>0</v>
      </c>
      <c r="CO2015" s="4">
        <v>0</v>
      </c>
      <c r="CP2015" s="4" t="s">
        <v>80</v>
      </c>
      <c r="CQ2015" s="4">
        <v>0</v>
      </c>
      <c r="CR2015" s="4">
        <v>0</v>
      </c>
      <c r="CS2015" s="4" t="s">
        <v>80</v>
      </c>
      <c r="CT2015" s="4">
        <v>0</v>
      </c>
      <c r="CU2015" s="4">
        <v>0</v>
      </c>
      <c r="CV2015" s="4" t="s">
        <v>80</v>
      </c>
      <c r="CW2015" s="4">
        <v>0</v>
      </c>
      <c r="CX2015" s="4">
        <v>0</v>
      </c>
      <c r="CY2015" s="4" t="s">
        <v>80</v>
      </c>
      <c r="CZ2015" s="4">
        <v>0</v>
      </c>
      <c r="DA2015" s="4">
        <v>0</v>
      </c>
      <c r="DB2015" s="4" t="s">
        <v>80</v>
      </c>
      <c r="DC2015" s="4">
        <v>0</v>
      </c>
      <c r="DD2015" s="4">
        <v>0</v>
      </c>
      <c r="DE2015" s="4" t="s">
        <v>80</v>
      </c>
      <c r="DF2015" s="4">
        <v>0</v>
      </c>
      <c r="DG2015" s="4">
        <v>0</v>
      </c>
      <c r="DH2015" s="4" t="s">
        <v>80</v>
      </c>
      <c r="DI2015" s="4">
        <v>0</v>
      </c>
      <c r="DJ2015" s="4">
        <v>0</v>
      </c>
      <c r="DK2015" s="4" t="s">
        <v>80</v>
      </c>
      <c r="DL2015" s="4">
        <v>0</v>
      </c>
      <c r="DM2015" s="4">
        <v>0</v>
      </c>
      <c r="DN2015" s="4" t="s">
        <v>80</v>
      </c>
      <c r="DO2015" s="4">
        <v>0</v>
      </c>
      <c r="DP2015" s="4">
        <v>0</v>
      </c>
      <c r="DQ2015" s="4" t="s">
        <v>80</v>
      </c>
      <c r="DR2015" s="4">
        <v>0</v>
      </c>
      <c r="DS2015" s="4">
        <v>0</v>
      </c>
      <c r="DT2015" s="4" t="s">
        <v>80</v>
      </c>
      <c r="DU2015" s="4">
        <v>0</v>
      </c>
      <c r="DV2015" s="4">
        <v>0</v>
      </c>
      <c r="DW2015" s="4" t="s">
        <v>80</v>
      </c>
      <c r="DX2015" s="4">
        <v>0</v>
      </c>
      <c r="DY2015" s="4">
        <v>0</v>
      </c>
      <c r="DZ2015" s="4" t="s">
        <v>80</v>
      </c>
      <c r="EA2015" s="4">
        <v>0</v>
      </c>
      <c r="EB2015" s="4">
        <v>0</v>
      </c>
      <c r="EC2015" s="4" t="s">
        <v>80</v>
      </c>
      <c r="ED2015" s="4">
        <v>0</v>
      </c>
      <c r="EE2015" s="4">
        <v>0</v>
      </c>
      <c r="EF2015" s="4" t="s">
        <v>80</v>
      </c>
      <c r="EG2015" s="4">
        <v>0</v>
      </c>
      <c r="EH2015" s="4">
        <v>0</v>
      </c>
      <c r="EI2015" s="4" t="s">
        <v>80</v>
      </c>
      <c r="EJ2015" s="4">
        <v>0</v>
      </c>
      <c r="EK2015" s="4">
        <v>0</v>
      </c>
      <c r="EL2015" s="4" t="s">
        <v>80</v>
      </c>
      <c r="EM2015" s="4">
        <v>0</v>
      </c>
      <c r="EN2015" s="4">
        <v>0</v>
      </c>
      <c r="EO2015" s="4" t="s">
        <v>80</v>
      </c>
      <c r="EP2015" s="4">
        <v>0</v>
      </c>
      <c r="EQ2015" s="4">
        <v>0</v>
      </c>
      <c r="ER2015" s="4" t="s">
        <v>80</v>
      </c>
      <c r="ES2015" s="4">
        <v>0</v>
      </c>
      <c r="ET2015" s="4">
        <v>0</v>
      </c>
      <c r="EU2015" s="4" t="s">
        <v>80</v>
      </c>
      <c r="EV2015" s="4">
        <v>0</v>
      </c>
      <c r="EW2015" s="4">
        <v>0</v>
      </c>
      <c r="EX2015" s="4" t="s">
        <v>80</v>
      </c>
      <c r="EY2015" s="4">
        <v>0</v>
      </c>
      <c r="EZ2015" s="4">
        <v>0</v>
      </c>
      <c r="FA2015" s="4" t="s">
        <v>80</v>
      </c>
      <c r="FB2015" s="4">
        <v>0</v>
      </c>
      <c r="FC2015" s="4">
        <v>0</v>
      </c>
      <c r="FD2015" s="4" t="s">
        <v>80</v>
      </c>
      <c r="FE2015" s="4">
        <v>0</v>
      </c>
      <c r="FF2015" s="4">
        <v>0</v>
      </c>
      <c r="FG2015" s="4" t="s">
        <v>80</v>
      </c>
      <c r="FH2015" s="4">
        <v>0</v>
      </c>
      <c r="FI2015" s="4">
        <v>0</v>
      </c>
      <c r="FJ2015" s="4" t="s">
        <v>80</v>
      </c>
      <c r="FK2015" s="4">
        <v>0</v>
      </c>
      <c r="FL2015" s="4">
        <v>0</v>
      </c>
      <c r="FM2015" s="4" t="s">
        <v>80</v>
      </c>
      <c r="FN2015" s="4">
        <v>0</v>
      </c>
      <c r="FO2015" s="4">
        <v>0</v>
      </c>
    </row>
    <row r="2016" spans="2:171" ht="15">
      <c r="B2016" t="s">
        <v>80</v>
      </c>
      <c r="C2016" s="4" t="str">
        <f t="shared" si="151"/>
        <v>−</v>
      </c>
      <c r="D2016" s="4" t="s">
        <v>80</v>
      </c>
      <c r="E2016" s="4">
        <v>0</v>
      </c>
      <c r="F2016" s="4">
        <v>0</v>
      </c>
      <c r="G2016" s="4" t="s">
        <v>80</v>
      </c>
      <c r="H2016" s="4">
        <v>0</v>
      </c>
      <c r="I2016" s="4">
        <v>0</v>
      </c>
      <c r="J2016" s="4" t="s">
        <v>80</v>
      </c>
      <c r="K2016" s="4">
        <v>0</v>
      </c>
      <c r="L2016" s="4">
        <v>0</v>
      </c>
      <c r="M2016" s="4" t="s">
        <v>80</v>
      </c>
      <c r="N2016" s="4">
        <v>0</v>
      </c>
      <c r="O2016" s="4">
        <v>0</v>
      </c>
      <c r="P2016" s="4" t="s">
        <v>80</v>
      </c>
      <c r="Q2016" s="4">
        <v>0</v>
      </c>
      <c r="R2016" s="4">
        <v>0</v>
      </c>
      <c r="S2016" s="4" t="s">
        <v>80</v>
      </c>
      <c r="T2016" s="4">
        <v>0</v>
      </c>
      <c r="U2016" s="4">
        <v>0</v>
      </c>
      <c r="V2016" s="4" t="s">
        <v>80</v>
      </c>
      <c r="W2016" s="4">
        <v>0</v>
      </c>
      <c r="X2016" s="4">
        <v>0</v>
      </c>
      <c r="Y2016" s="4" t="s">
        <v>80</v>
      </c>
      <c r="Z2016" s="4">
        <v>0</v>
      </c>
      <c r="AA2016" s="4">
        <v>0</v>
      </c>
      <c r="AB2016" s="4" t="s">
        <v>80</v>
      </c>
      <c r="AC2016" s="4">
        <v>0</v>
      </c>
      <c r="AD2016" s="4">
        <v>0</v>
      </c>
      <c r="AE2016" s="4" t="s">
        <v>80</v>
      </c>
      <c r="AF2016" s="4">
        <v>0</v>
      </c>
      <c r="AG2016" s="4">
        <v>0</v>
      </c>
      <c r="AH2016" s="4" t="s">
        <v>80</v>
      </c>
      <c r="AI2016" s="4">
        <v>0</v>
      </c>
      <c r="AJ2016" s="4">
        <v>0</v>
      </c>
      <c r="AK2016" s="4" t="s">
        <v>80</v>
      </c>
      <c r="AL2016" s="4">
        <v>0</v>
      </c>
      <c r="AM2016" s="4">
        <v>0</v>
      </c>
      <c r="AN2016" s="4" t="s">
        <v>80</v>
      </c>
      <c r="AO2016" s="4">
        <v>0</v>
      </c>
      <c r="AP2016" s="4">
        <v>0</v>
      </c>
      <c r="AQ2016" s="4" t="s">
        <v>80</v>
      </c>
      <c r="AR2016" s="4">
        <v>0</v>
      </c>
      <c r="AS2016" s="4">
        <v>0</v>
      </c>
      <c r="AT2016" s="4" t="s">
        <v>80</v>
      </c>
      <c r="AU2016" s="4">
        <v>0</v>
      </c>
      <c r="AV2016" s="4">
        <v>0</v>
      </c>
      <c r="AW2016" s="4" t="s">
        <v>80</v>
      </c>
      <c r="AX2016" s="4">
        <v>0</v>
      </c>
      <c r="AY2016" s="4">
        <v>0</v>
      </c>
      <c r="AZ2016" s="4" t="s">
        <v>80</v>
      </c>
      <c r="BA2016" s="4">
        <v>0</v>
      </c>
      <c r="BB2016" s="4">
        <v>0</v>
      </c>
      <c r="BC2016" s="4" t="s">
        <v>80</v>
      </c>
      <c r="BD2016" s="4">
        <v>0</v>
      </c>
      <c r="BE2016" s="4">
        <v>0</v>
      </c>
      <c r="BF2016" s="4" t="s">
        <v>80</v>
      </c>
      <c r="BG2016" s="4">
        <v>0</v>
      </c>
      <c r="BH2016" s="4">
        <v>0</v>
      </c>
      <c r="BI2016" s="4" t="s">
        <v>80</v>
      </c>
      <c r="BJ2016" s="4">
        <v>0</v>
      </c>
      <c r="BK2016" s="4">
        <v>0</v>
      </c>
      <c r="BL2016" s="4" t="s">
        <v>80</v>
      </c>
      <c r="BM2016" s="4">
        <v>0</v>
      </c>
      <c r="BN2016" s="4">
        <v>0</v>
      </c>
      <c r="BO2016" s="4" t="s">
        <v>80</v>
      </c>
      <c r="BP2016" s="4">
        <v>0</v>
      </c>
      <c r="BQ2016" s="4">
        <v>0</v>
      </c>
      <c r="BR2016" s="4" t="s">
        <v>80</v>
      </c>
      <c r="BS2016" s="4">
        <v>0</v>
      </c>
      <c r="BT2016" s="4">
        <v>0</v>
      </c>
      <c r="BU2016" s="4" t="s">
        <v>80</v>
      </c>
      <c r="BV2016" s="4">
        <v>0</v>
      </c>
      <c r="BW2016" s="4">
        <v>0</v>
      </c>
      <c r="BX2016" s="4" t="s">
        <v>80</v>
      </c>
      <c r="BY2016" s="4">
        <v>0</v>
      </c>
      <c r="BZ2016" s="4">
        <v>0</v>
      </c>
      <c r="CA2016" s="4" t="s">
        <v>80</v>
      </c>
      <c r="CB2016" s="4">
        <v>0</v>
      </c>
      <c r="CC2016" s="4">
        <v>0</v>
      </c>
      <c r="CD2016" s="4" t="s">
        <v>80</v>
      </c>
      <c r="CE2016" s="4">
        <v>0</v>
      </c>
      <c r="CF2016" s="4">
        <v>0</v>
      </c>
      <c r="CK2016" s="198" t="s">
        <v>80</v>
      </c>
      <c r="CL2016" s="4" t="str">
        <f t="shared" si="150"/>
        <v>−</v>
      </c>
      <c r="CM2016" s="4" t="s">
        <v>80</v>
      </c>
      <c r="CN2016" s="4">
        <v>0</v>
      </c>
      <c r="CO2016" s="4">
        <v>0</v>
      </c>
      <c r="CP2016" s="4" t="s">
        <v>80</v>
      </c>
      <c r="CQ2016" s="4">
        <v>0</v>
      </c>
      <c r="CR2016" s="4">
        <v>0</v>
      </c>
      <c r="CS2016" s="4" t="s">
        <v>80</v>
      </c>
      <c r="CT2016" s="4">
        <v>0</v>
      </c>
      <c r="CU2016" s="4">
        <v>0</v>
      </c>
      <c r="CV2016" s="4" t="s">
        <v>80</v>
      </c>
      <c r="CW2016" s="4">
        <v>0</v>
      </c>
      <c r="CX2016" s="4">
        <v>0</v>
      </c>
      <c r="CY2016" s="4" t="s">
        <v>80</v>
      </c>
      <c r="CZ2016" s="4">
        <v>0</v>
      </c>
      <c r="DA2016" s="4">
        <v>0</v>
      </c>
      <c r="DB2016" s="4" t="s">
        <v>80</v>
      </c>
      <c r="DC2016" s="4">
        <v>0</v>
      </c>
      <c r="DD2016" s="4">
        <v>0</v>
      </c>
      <c r="DE2016" s="4" t="s">
        <v>80</v>
      </c>
      <c r="DF2016" s="4">
        <v>0</v>
      </c>
      <c r="DG2016" s="4">
        <v>0</v>
      </c>
      <c r="DH2016" s="4" t="s">
        <v>80</v>
      </c>
      <c r="DI2016" s="4">
        <v>0</v>
      </c>
      <c r="DJ2016" s="4">
        <v>0</v>
      </c>
      <c r="DK2016" s="4" t="s">
        <v>80</v>
      </c>
      <c r="DL2016" s="4">
        <v>0</v>
      </c>
      <c r="DM2016" s="4">
        <v>0</v>
      </c>
      <c r="DN2016" s="4" t="s">
        <v>80</v>
      </c>
      <c r="DO2016" s="4">
        <v>0</v>
      </c>
      <c r="DP2016" s="4">
        <v>0</v>
      </c>
      <c r="DQ2016" s="4" t="s">
        <v>80</v>
      </c>
      <c r="DR2016" s="4">
        <v>0</v>
      </c>
      <c r="DS2016" s="4">
        <v>0</v>
      </c>
      <c r="DT2016" s="4" t="s">
        <v>80</v>
      </c>
      <c r="DU2016" s="4">
        <v>0</v>
      </c>
      <c r="DV2016" s="4">
        <v>0</v>
      </c>
      <c r="DW2016" s="4" t="s">
        <v>80</v>
      </c>
      <c r="DX2016" s="4">
        <v>0</v>
      </c>
      <c r="DY2016" s="4">
        <v>0</v>
      </c>
      <c r="DZ2016" s="4" t="s">
        <v>80</v>
      </c>
      <c r="EA2016" s="4">
        <v>0</v>
      </c>
      <c r="EB2016" s="4">
        <v>0</v>
      </c>
      <c r="EC2016" s="4" t="s">
        <v>80</v>
      </c>
      <c r="ED2016" s="4">
        <v>0</v>
      </c>
      <c r="EE2016" s="4">
        <v>0</v>
      </c>
      <c r="EF2016" s="4" t="s">
        <v>80</v>
      </c>
      <c r="EG2016" s="4">
        <v>0</v>
      </c>
      <c r="EH2016" s="4">
        <v>0</v>
      </c>
      <c r="EI2016" s="4" t="s">
        <v>80</v>
      </c>
      <c r="EJ2016" s="4">
        <v>0</v>
      </c>
      <c r="EK2016" s="4">
        <v>0</v>
      </c>
      <c r="EL2016" s="4" t="s">
        <v>80</v>
      </c>
      <c r="EM2016" s="4">
        <v>0</v>
      </c>
      <c r="EN2016" s="4">
        <v>0</v>
      </c>
      <c r="EO2016" s="4" t="s">
        <v>80</v>
      </c>
      <c r="EP2016" s="4">
        <v>0</v>
      </c>
      <c r="EQ2016" s="4">
        <v>0</v>
      </c>
      <c r="ER2016" s="4" t="s">
        <v>80</v>
      </c>
      <c r="ES2016" s="4">
        <v>0</v>
      </c>
      <c r="ET2016" s="4">
        <v>0</v>
      </c>
      <c r="EU2016" s="4" t="s">
        <v>80</v>
      </c>
      <c r="EV2016" s="4">
        <v>0</v>
      </c>
      <c r="EW2016" s="4">
        <v>0</v>
      </c>
      <c r="EX2016" s="4" t="s">
        <v>80</v>
      </c>
      <c r="EY2016" s="4">
        <v>0</v>
      </c>
      <c r="EZ2016" s="4">
        <v>0</v>
      </c>
      <c r="FA2016" s="4" t="s">
        <v>80</v>
      </c>
      <c r="FB2016" s="4">
        <v>0</v>
      </c>
      <c r="FC2016" s="4">
        <v>0</v>
      </c>
      <c r="FD2016" s="4" t="s">
        <v>80</v>
      </c>
      <c r="FE2016" s="4">
        <v>0</v>
      </c>
      <c r="FF2016" s="4">
        <v>0</v>
      </c>
      <c r="FG2016" s="4" t="s">
        <v>80</v>
      </c>
      <c r="FH2016" s="4">
        <v>0</v>
      </c>
      <c r="FI2016" s="4">
        <v>0</v>
      </c>
      <c r="FJ2016" s="4" t="s">
        <v>80</v>
      </c>
      <c r="FK2016" s="4">
        <v>0</v>
      </c>
      <c r="FL2016" s="4">
        <v>0</v>
      </c>
      <c r="FM2016" s="4" t="s">
        <v>80</v>
      </c>
      <c r="FN2016" s="4">
        <v>0</v>
      </c>
      <c r="FO2016" s="4">
        <v>0</v>
      </c>
    </row>
    <row r="2017" spans="2:171" ht="15">
      <c r="B2017" t="s">
        <v>80</v>
      </c>
      <c r="C2017" s="4" t="str">
        <f t="shared" si="151"/>
        <v>−</v>
      </c>
      <c r="D2017" s="4" t="s">
        <v>80</v>
      </c>
      <c r="E2017" s="4">
        <v>0</v>
      </c>
      <c r="F2017" s="4">
        <v>0</v>
      </c>
      <c r="G2017" s="4" t="s">
        <v>80</v>
      </c>
      <c r="H2017" s="4">
        <v>0</v>
      </c>
      <c r="I2017" s="4">
        <v>0</v>
      </c>
      <c r="J2017" s="4" t="s">
        <v>80</v>
      </c>
      <c r="K2017" s="4">
        <v>0</v>
      </c>
      <c r="L2017" s="4">
        <v>0</v>
      </c>
      <c r="M2017" s="4" t="s">
        <v>80</v>
      </c>
      <c r="N2017" s="4">
        <v>0</v>
      </c>
      <c r="O2017" s="4">
        <v>0</v>
      </c>
      <c r="P2017" s="4" t="s">
        <v>80</v>
      </c>
      <c r="Q2017" s="4">
        <v>0</v>
      </c>
      <c r="R2017" s="4">
        <v>0</v>
      </c>
      <c r="S2017" s="4" t="s">
        <v>80</v>
      </c>
      <c r="T2017" s="4">
        <v>0</v>
      </c>
      <c r="U2017" s="4">
        <v>0</v>
      </c>
      <c r="V2017" s="4" t="s">
        <v>80</v>
      </c>
      <c r="W2017" s="4">
        <v>0</v>
      </c>
      <c r="X2017" s="4">
        <v>0</v>
      </c>
      <c r="Y2017" s="4" t="s">
        <v>80</v>
      </c>
      <c r="Z2017" s="4">
        <v>0</v>
      </c>
      <c r="AA2017" s="4">
        <v>0</v>
      </c>
      <c r="AB2017" s="4" t="s">
        <v>80</v>
      </c>
      <c r="AC2017" s="4">
        <v>0</v>
      </c>
      <c r="AD2017" s="4">
        <v>0</v>
      </c>
      <c r="AE2017" s="4" t="s">
        <v>80</v>
      </c>
      <c r="AF2017" s="4">
        <v>0</v>
      </c>
      <c r="AG2017" s="4">
        <v>0</v>
      </c>
      <c r="AH2017" s="4" t="s">
        <v>80</v>
      </c>
      <c r="AI2017" s="4">
        <v>0</v>
      </c>
      <c r="AJ2017" s="4">
        <v>0</v>
      </c>
      <c r="AK2017" s="4" t="s">
        <v>80</v>
      </c>
      <c r="AL2017" s="4">
        <v>0</v>
      </c>
      <c r="AM2017" s="4">
        <v>0</v>
      </c>
      <c r="AN2017" s="4" t="s">
        <v>80</v>
      </c>
      <c r="AO2017" s="4">
        <v>0</v>
      </c>
      <c r="AP2017" s="4">
        <v>0</v>
      </c>
      <c r="AQ2017" s="4" t="s">
        <v>80</v>
      </c>
      <c r="AR2017" s="4">
        <v>0</v>
      </c>
      <c r="AS2017" s="4">
        <v>0</v>
      </c>
      <c r="AT2017" s="4" t="s">
        <v>80</v>
      </c>
      <c r="AU2017" s="4">
        <v>0</v>
      </c>
      <c r="AV2017" s="4">
        <v>0</v>
      </c>
      <c r="AW2017" s="4" t="s">
        <v>80</v>
      </c>
      <c r="AX2017" s="4">
        <v>0</v>
      </c>
      <c r="AY2017" s="4">
        <v>0</v>
      </c>
      <c r="AZ2017" s="4" t="s">
        <v>80</v>
      </c>
      <c r="BA2017" s="4">
        <v>0</v>
      </c>
      <c r="BB2017" s="4">
        <v>0</v>
      </c>
      <c r="BC2017" s="4" t="s">
        <v>80</v>
      </c>
      <c r="BD2017" s="4">
        <v>0</v>
      </c>
      <c r="BE2017" s="4">
        <v>0</v>
      </c>
      <c r="BF2017" s="4" t="s">
        <v>80</v>
      </c>
      <c r="BG2017" s="4">
        <v>0</v>
      </c>
      <c r="BH2017" s="4">
        <v>0</v>
      </c>
      <c r="BI2017" s="4" t="s">
        <v>80</v>
      </c>
      <c r="BJ2017" s="4">
        <v>0</v>
      </c>
      <c r="BK2017" s="4">
        <v>0</v>
      </c>
      <c r="BL2017" s="4" t="s">
        <v>80</v>
      </c>
      <c r="BM2017" s="4">
        <v>0</v>
      </c>
      <c r="BN2017" s="4">
        <v>0</v>
      </c>
      <c r="BO2017" s="4" t="s">
        <v>80</v>
      </c>
      <c r="BP2017" s="4">
        <v>0</v>
      </c>
      <c r="BQ2017" s="4">
        <v>0</v>
      </c>
      <c r="BR2017" s="4" t="s">
        <v>80</v>
      </c>
      <c r="BS2017" s="4">
        <v>0</v>
      </c>
      <c r="BT2017" s="4">
        <v>0</v>
      </c>
      <c r="BU2017" s="4" t="s">
        <v>80</v>
      </c>
      <c r="BV2017" s="4">
        <v>0</v>
      </c>
      <c r="BW2017" s="4">
        <v>0</v>
      </c>
      <c r="BX2017" s="4" t="s">
        <v>80</v>
      </c>
      <c r="BY2017" s="4">
        <v>0</v>
      </c>
      <c r="BZ2017" s="4">
        <v>0</v>
      </c>
      <c r="CA2017" s="4" t="s">
        <v>80</v>
      </c>
      <c r="CB2017" s="4">
        <v>0</v>
      </c>
      <c r="CC2017" s="4">
        <v>0</v>
      </c>
      <c r="CD2017" s="4" t="s">
        <v>80</v>
      </c>
      <c r="CE2017" s="4">
        <v>0</v>
      </c>
      <c r="CF2017" s="4">
        <v>0</v>
      </c>
      <c r="CK2017" s="198" t="s">
        <v>80</v>
      </c>
      <c r="CL2017" s="4" t="str">
        <f t="shared" si="150"/>
        <v>−</v>
      </c>
      <c r="CM2017" s="4" t="s">
        <v>80</v>
      </c>
      <c r="CN2017" s="4">
        <v>0</v>
      </c>
      <c r="CO2017" s="4">
        <v>0</v>
      </c>
      <c r="CP2017" s="4" t="s">
        <v>80</v>
      </c>
      <c r="CQ2017" s="4">
        <v>0</v>
      </c>
      <c r="CR2017" s="4">
        <v>0</v>
      </c>
      <c r="CS2017" s="4" t="s">
        <v>80</v>
      </c>
      <c r="CT2017" s="4">
        <v>0</v>
      </c>
      <c r="CU2017" s="4">
        <v>0</v>
      </c>
      <c r="CV2017" s="4" t="s">
        <v>80</v>
      </c>
      <c r="CW2017" s="4">
        <v>0</v>
      </c>
      <c r="CX2017" s="4">
        <v>0</v>
      </c>
      <c r="CY2017" s="4" t="s">
        <v>80</v>
      </c>
      <c r="CZ2017" s="4">
        <v>0</v>
      </c>
      <c r="DA2017" s="4">
        <v>0</v>
      </c>
      <c r="DB2017" s="4" t="s">
        <v>80</v>
      </c>
      <c r="DC2017" s="4">
        <v>0</v>
      </c>
      <c r="DD2017" s="4">
        <v>0</v>
      </c>
      <c r="DE2017" s="4" t="s">
        <v>80</v>
      </c>
      <c r="DF2017" s="4">
        <v>0</v>
      </c>
      <c r="DG2017" s="4">
        <v>0</v>
      </c>
      <c r="DH2017" s="4" t="s">
        <v>80</v>
      </c>
      <c r="DI2017" s="4">
        <v>0</v>
      </c>
      <c r="DJ2017" s="4">
        <v>0</v>
      </c>
      <c r="DK2017" s="4" t="s">
        <v>80</v>
      </c>
      <c r="DL2017" s="4">
        <v>0</v>
      </c>
      <c r="DM2017" s="4">
        <v>0</v>
      </c>
      <c r="DN2017" s="4" t="s">
        <v>80</v>
      </c>
      <c r="DO2017" s="4">
        <v>0</v>
      </c>
      <c r="DP2017" s="4">
        <v>0</v>
      </c>
      <c r="DQ2017" s="4" t="s">
        <v>80</v>
      </c>
      <c r="DR2017" s="4">
        <v>0</v>
      </c>
      <c r="DS2017" s="4">
        <v>0</v>
      </c>
      <c r="DT2017" s="4" t="s">
        <v>80</v>
      </c>
      <c r="DU2017" s="4">
        <v>0</v>
      </c>
      <c r="DV2017" s="4">
        <v>0</v>
      </c>
      <c r="DW2017" s="4" t="s">
        <v>80</v>
      </c>
      <c r="DX2017" s="4">
        <v>0</v>
      </c>
      <c r="DY2017" s="4">
        <v>0</v>
      </c>
      <c r="DZ2017" s="4" t="s">
        <v>80</v>
      </c>
      <c r="EA2017" s="4">
        <v>0</v>
      </c>
      <c r="EB2017" s="4">
        <v>0</v>
      </c>
      <c r="EC2017" s="4" t="s">
        <v>80</v>
      </c>
      <c r="ED2017" s="4">
        <v>0</v>
      </c>
      <c r="EE2017" s="4">
        <v>0</v>
      </c>
      <c r="EF2017" s="4" t="s">
        <v>80</v>
      </c>
      <c r="EG2017" s="4">
        <v>0</v>
      </c>
      <c r="EH2017" s="4">
        <v>0</v>
      </c>
      <c r="EI2017" s="4" t="s">
        <v>80</v>
      </c>
      <c r="EJ2017" s="4">
        <v>0</v>
      </c>
      <c r="EK2017" s="4">
        <v>0</v>
      </c>
      <c r="EL2017" s="4" t="s">
        <v>80</v>
      </c>
      <c r="EM2017" s="4">
        <v>0</v>
      </c>
      <c r="EN2017" s="4">
        <v>0</v>
      </c>
      <c r="EO2017" s="4" t="s">
        <v>80</v>
      </c>
      <c r="EP2017" s="4">
        <v>0</v>
      </c>
      <c r="EQ2017" s="4">
        <v>0</v>
      </c>
      <c r="ER2017" s="4" t="s">
        <v>80</v>
      </c>
      <c r="ES2017" s="4">
        <v>0</v>
      </c>
      <c r="ET2017" s="4">
        <v>0</v>
      </c>
      <c r="EU2017" s="4" t="s">
        <v>80</v>
      </c>
      <c r="EV2017" s="4">
        <v>0</v>
      </c>
      <c r="EW2017" s="4">
        <v>0</v>
      </c>
      <c r="EX2017" s="4" t="s">
        <v>80</v>
      </c>
      <c r="EY2017" s="4">
        <v>0</v>
      </c>
      <c r="EZ2017" s="4">
        <v>0</v>
      </c>
      <c r="FA2017" s="4" t="s">
        <v>80</v>
      </c>
      <c r="FB2017" s="4">
        <v>0</v>
      </c>
      <c r="FC2017" s="4">
        <v>0</v>
      </c>
      <c r="FD2017" s="4" t="s">
        <v>80</v>
      </c>
      <c r="FE2017" s="4">
        <v>0</v>
      </c>
      <c r="FF2017" s="4">
        <v>0</v>
      </c>
      <c r="FG2017" s="4" t="s">
        <v>80</v>
      </c>
      <c r="FH2017" s="4">
        <v>0</v>
      </c>
      <c r="FI2017" s="4">
        <v>0</v>
      </c>
      <c r="FJ2017" s="4" t="s">
        <v>80</v>
      </c>
      <c r="FK2017" s="4">
        <v>0</v>
      </c>
      <c r="FL2017" s="4">
        <v>0</v>
      </c>
      <c r="FM2017" s="4" t="s">
        <v>80</v>
      </c>
      <c r="FN2017" s="4">
        <v>0</v>
      </c>
      <c r="FO2017" s="4">
        <v>0</v>
      </c>
    </row>
    <row r="2018" spans="2:171" ht="15">
      <c r="B2018" t="s">
        <v>80</v>
      </c>
      <c r="C2018" s="4" t="str">
        <f t="shared" si="151"/>
        <v>−</v>
      </c>
      <c r="D2018" s="4" t="s">
        <v>80</v>
      </c>
      <c r="E2018" s="4">
        <v>0</v>
      </c>
      <c r="F2018" s="4">
        <v>0</v>
      </c>
      <c r="G2018" s="4" t="s">
        <v>80</v>
      </c>
      <c r="H2018" s="4">
        <v>0</v>
      </c>
      <c r="I2018" s="4">
        <v>0</v>
      </c>
      <c r="J2018" s="4" t="s">
        <v>80</v>
      </c>
      <c r="K2018" s="4">
        <v>0</v>
      </c>
      <c r="L2018" s="4">
        <v>0</v>
      </c>
      <c r="M2018" s="4" t="s">
        <v>80</v>
      </c>
      <c r="N2018" s="4">
        <v>0</v>
      </c>
      <c r="O2018" s="4">
        <v>0</v>
      </c>
      <c r="P2018" s="4" t="s">
        <v>80</v>
      </c>
      <c r="Q2018" s="4">
        <v>0</v>
      </c>
      <c r="R2018" s="4">
        <v>0</v>
      </c>
      <c r="S2018" s="4" t="s">
        <v>80</v>
      </c>
      <c r="T2018" s="4">
        <v>0</v>
      </c>
      <c r="U2018" s="4">
        <v>0</v>
      </c>
      <c r="V2018" s="4" t="s">
        <v>80</v>
      </c>
      <c r="W2018" s="4">
        <v>0</v>
      </c>
      <c r="X2018" s="4">
        <v>0</v>
      </c>
      <c r="Y2018" s="4" t="s">
        <v>80</v>
      </c>
      <c r="Z2018" s="4">
        <v>0</v>
      </c>
      <c r="AA2018" s="4">
        <v>0</v>
      </c>
      <c r="AB2018" s="4" t="s">
        <v>80</v>
      </c>
      <c r="AC2018" s="4">
        <v>0</v>
      </c>
      <c r="AD2018" s="4">
        <v>0</v>
      </c>
      <c r="AE2018" s="4" t="s">
        <v>80</v>
      </c>
      <c r="AF2018" s="4">
        <v>0</v>
      </c>
      <c r="AG2018" s="4">
        <v>0</v>
      </c>
      <c r="AH2018" s="4" t="s">
        <v>80</v>
      </c>
      <c r="AI2018" s="4">
        <v>0</v>
      </c>
      <c r="AJ2018" s="4">
        <v>0</v>
      </c>
      <c r="AK2018" s="4" t="s">
        <v>80</v>
      </c>
      <c r="AL2018" s="4">
        <v>0</v>
      </c>
      <c r="AM2018" s="4">
        <v>0</v>
      </c>
      <c r="AN2018" s="4" t="s">
        <v>80</v>
      </c>
      <c r="AO2018" s="4">
        <v>0</v>
      </c>
      <c r="AP2018" s="4">
        <v>0</v>
      </c>
      <c r="AQ2018" s="4" t="s">
        <v>80</v>
      </c>
      <c r="AR2018" s="4">
        <v>0</v>
      </c>
      <c r="AS2018" s="4">
        <v>0</v>
      </c>
      <c r="AT2018" s="4" t="s">
        <v>80</v>
      </c>
      <c r="AU2018" s="4">
        <v>0</v>
      </c>
      <c r="AV2018" s="4">
        <v>0</v>
      </c>
      <c r="AW2018" s="4" t="s">
        <v>80</v>
      </c>
      <c r="AX2018" s="4">
        <v>0</v>
      </c>
      <c r="AY2018" s="4">
        <v>0</v>
      </c>
      <c r="AZ2018" s="4" t="s">
        <v>80</v>
      </c>
      <c r="BA2018" s="4">
        <v>0</v>
      </c>
      <c r="BB2018" s="4">
        <v>0</v>
      </c>
      <c r="BC2018" s="4" t="s">
        <v>80</v>
      </c>
      <c r="BD2018" s="4">
        <v>0</v>
      </c>
      <c r="BE2018" s="4">
        <v>0</v>
      </c>
      <c r="BF2018" s="4" t="s">
        <v>80</v>
      </c>
      <c r="BG2018" s="4">
        <v>0</v>
      </c>
      <c r="BH2018" s="4">
        <v>0</v>
      </c>
      <c r="BI2018" s="4" t="s">
        <v>80</v>
      </c>
      <c r="BJ2018" s="4">
        <v>0</v>
      </c>
      <c r="BK2018" s="4">
        <v>0</v>
      </c>
      <c r="BL2018" s="4" t="s">
        <v>80</v>
      </c>
      <c r="BM2018" s="4">
        <v>0</v>
      </c>
      <c r="BN2018" s="4">
        <v>0</v>
      </c>
      <c r="BO2018" s="4" t="s">
        <v>80</v>
      </c>
      <c r="BP2018" s="4">
        <v>0</v>
      </c>
      <c r="BQ2018" s="4">
        <v>0</v>
      </c>
      <c r="BR2018" s="4" t="s">
        <v>80</v>
      </c>
      <c r="BS2018" s="4">
        <v>0</v>
      </c>
      <c r="BT2018" s="4">
        <v>0</v>
      </c>
      <c r="BU2018" s="4" t="s">
        <v>80</v>
      </c>
      <c r="BV2018" s="4">
        <v>0</v>
      </c>
      <c r="BW2018" s="4">
        <v>0</v>
      </c>
      <c r="BX2018" s="4" t="s">
        <v>80</v>
      </c>
      <c r="BY2018" s="4">
        <v>0</v>
      </c>
      <c r="BZ2018" s="4">
        <v>0</v>
      </c>
      <c r="CA2018" s="4" t="s">
        <v>80</v>
      </c>
      <c r="CB2018" s="4">
        <v>0</v>
      </c>
      <c r="CC2018" s="4">
        <v>0</v>
      </c>
      <c r="CD2018" s="4" t="s">
        <v>80</v>
      </c>
      <c r="CE2018" s="4">
        <v>0</v>
      </c>
      <c r="CF2018" s="4">
        <v>0</v>
      </c>
      <c r="CK2018" s="198" t="s">
        <v>80</v>
      </c>
      <c r="CL2018" s="4" t="str">
        <f t="shared" si="150"/>
        <v>−</v>
      </c>
      <c r="CM2018" s="4" t="s">
        <v>80</v>
      </c>
      <c r="CN2018" s="4">
        <v>0</v>
      </c>
      <c r="CO2018" s="4">
        <v>0</v>
      </c>
      <c r="CP2018" s="4" t="s">
        <v>80</v>
      </c>
      <c r="CQ2018" s="4">
        <v>0</v>
      </c>
      <c r="CR2018" s="4">
        <v>0</v>
      </c>
      <c r="CS2018" s="4" t="s">
        <v>80</v>
      </c>
      <c r="CT2018" s="4">
        <v>0</v>
      </c>
      <c r="CU2018" s="4">
        <v>0</v>
      </c>
      <c r="CV2018" s="4" t="s">
        <v>80</v>
      </c>
      <c r="CW2018" s="4">
        <v>0</v>
      </c>
      <c r="CX2018" s="4">
        <v>0</v>
      </c>
      <c r="CY2018" s="4" t="s">
        <v>80</v>
      </c>
      <c r="CZ2018" s="4">
        <v>0</v>
      </c>
      <c r="DA2018" s="4">
        <v>0</v>
      </c>
      <c r="DB2018" s="4" t="s">
        <v>80</v>
      </c>
      <c r="DC2018" s="4">
        <v>0</v>
      </c>
      <c r="DD2018" s="4">
        <v>0</v>
      </c>
      <c r="DE2018" s="4" t="s">
        <v>80</v>
      </c>
      <c r="DF2018" s="4">
        <v>0</v>
      </c>
      <c r="DG2018" s="4">
        <v>0</v>
      </c>
      <c r="DH2018" s="4" t="s">
        <v>80</v>
      </c>
      <c r="DI2018" s="4">
        <v>0</v>
      </c>
      <c r="DJ2018" s="4">
        <v>0</v>
      </c>
      <c r="DK2018" s="4" t="s">
        <v>80</v>
      </c>
      <c r="DL2018" s="4">
        <v>0</v>
      </c>
      <c r="DM2018" s="4">
        <v>0</v>
      </c>
      <c r="DN2018" s="4" t="s">
        <v>80</v>
      </c>
      <c r="DO2018" s="4">
        <v>0</v>
      </c>
      <c r="DP2018" s="4">
        <v>0</v>
      </c>
      <c r="DQ2018" s="4" t="s">
        <v>80</v>
      </c>
      <c r="DR2018" s="4">
        <v>0</v>
      </c>
      <c r="DS2018" s="4">
        <v>0</v>
      </c>
      <c r="DT2018" s="4" t="s">
        <v>80</v>
      </c>
      <c r="DU2018" s="4">
        <v>0</v>
      </c>
      <c r="DV2018" s="4">
        <v>0</v>
      </c>
      <c r="DW2018" s="4" t="s">
        <v>80</v>
      </c>
      <c r="DX2018" s="4">
        <v>0</v>
      </c>
      <c r="DY2018" s="4">
        <v>0</v>
      </c>
      <c r="DZ2018" s="4" t="s">
        <v>80</v>
      </c>
      <c r="EA2018" s="4">
        <v>0</v>
      </c>
      <c r="EB2018" s="4">
        <v>0</v>
      </c>
      <c r="EC2018" s="4" t="s">
        <v>80</v>
      </c>
      <c r="ED2018" s="4">
        <v>0</v>
      </c>
      <c r="EE2018" s="4">
        <v>0</v>
      </c>
      <c r="EF2018" s="4" t="s">
        <v>80</v>
      </c>
      <c r="EG2018" s="4">
        <v>0</v>
      </c>
      <c r="EH2018" s="4">
        <v>0</v>
      </c>
      <c r="EI2018" s="4" t="s">
        <v>80</v>
      </c>
      <c r="EJ2018" s="4">
        <v>0</v>
      </c>
      <c r="EK2018" s="4">
        <v>0</v>
      </c>
      <c r="EL2018" s="4" t="s">
        <v>80</v>
      </c>
      <c r="EM2018" s="4">
        <v>0</v>
      </c>
      <c r="EN2018" s="4">
        <v>0</v>
      </c>
      <c r="EO2018" s="4" t="s">
        <v>80</v>
      </c>
      <c r="EP2018" s="4">
        <v>0</v>
      </c>
      <c r="EQ2018" s="4">
        <v>0</v>
      </c>
      <c r="ER2018" s="4" t="s">
        <v>80</v>
      </c>
      <c r="ES2018" s="4">
        <v>0</v>
      </c>
      <c r="ET2018" s="4">
        <v>0</v>
      </c>
      <c r="EU2018" s="4" t="s">
        <v>80</v>
      </c>
      <c r="EV2018" s="4">
        <v>0</v>
      </c>
      <c r="EW2018" s="4">
        <v>0</v>
      </c>
      <c r="EX2018" s="4" t="s">
        <v>80</v>
      </c>
      <c r="EY2018" s="4">
        <v>0</v>
      </c>
      <c r="EZ2018" s="4">
        <v>0</v>
      </c>
      <c r="FA2018" s="4" t="s">
        <v>80</v>
      </c>
      <c r="FB2018" s="4">
        <v>0</v>
      </c>
      <c r="FC2018" s="4">
        <v>0</v>
      </c>
      <c r="FD2018" s="4" t="s">
        <v>80</v>
      </c>
      <c r="FE2018" s="4">
        <v>0</v>
      </c>
      <c r="FF2018" s="4">
        <v>0</v>
      </c>
      <c r="FG2018" s="4" t="s">
        <v>80</v>
      </c>
      <c r="FH2018" s="4">
        <v>0</v>
      </c>
      <c r="FI2018" s="4">
        <v>0</v>
      </c>
      <c r="FJ2018" s="4" t="s">
        <v>80</v>
      </c>
      <c r="FK2018" s="4">
        <v>0</v>
      </c>
      <c r="FL2018" s="4">
        <v>0</v>
      </c>
      <c r="FM2018" s="4" t="s">
        <v>80</v>
      </c>
      <c r="FN2018" s="4">
        <v>0</v>
      </c>
      <c r="FO2018" s="4">
        <v>0</v>
      </c>
    </row>
    <row r="2019" spans="2:171" ht="15">
      <c r="B2019" t="s">
        <v>80</v>
      </c>
      <c r="C2019" s="4" t="str">
        <f t="shared" si="151"/>
        <v>−</v>
      </c>
      <c r="D2019" s="4" t="s">
        <v>80</v>
      </c>
      <c r="E2019" s="4">
        <v>0</v>
      </c>
      <c r="F2019" s="4">
        <v>0</v>
      </c>
      <c r="G2019" s="4" t="s">
        <v>80</v>
      </c>
      <c r="H2019" s="4">
        <v>0</v>
      </c>
      <c r="I2019" s="4">
        <v>0</v>
      </c>
      <c r="J2019" s="4" t="s">
        <v>80</v>
      </c>
      <c r="K2019" s="4">
        <v>0</v>
      </c>
      <c r="L2019" s="4">
        <v>0</v>
      </c>
      <c r="M2019" s="4" t="s">
        <v>80</v>
      </c>
      <c r="N2019" s="4">
        <v>0</v>
      </c>
      <c r="O2019" s="4">
        <v>0</v>
      </c>
      <c r="P2019" s="4" t="s">
        <v>80</v>
      </c>
      <c r="Q2019" s="4">
        <v>0</v>
      </c>
      <c r="R2019" s="4">
        <v>0</v>
      </c>
      <c r="S2019" s="4" t="s">
        <v>80</v>
      </c>
      <c r="T2019" s="4">
        <v>0</v>
      </c>
      <c r="U2019" s="4">
        <v>0</v>
      </c>
      <c r="V2019" s="4" t="s">
        <v>80</v>
      </c>
      <c r="W2019" s="4">
        <v>0</v>
      </c>
      <c r="X2019" s="4">
        <v>0</v>
      </c>
      <c r="Y2019" s="4" t="s">
        <v>80</v>
      </c>
      <c r="Z2019" s="4">
        <v>0</v>
      </c>
      <c r="AA2019" s="4">
        <v>0</v>
      </c>
      <c r="AB2019" s="4" t="s">
        <v>80</v>
      </c>
      <c r="AC2019" s="4">
        <v>0</v>
      </c>
      <c r="AD2019" s="4">
        <v>0</v>
      </c>
      <c r="AE2019" s="4" t="s">
        <v>80</v>
      </c>
      <c r="AF2019" s="4">
        <v>0</v>
      </c>
      <c r="AG2019" s="4">
        <v>0</v>
      </c>
      <c r="AH2019" s="4" t="s">
        <v>80</v>
      </c>
      <c r="AI2019" s="4">
        <v>0</v>
      </c>
      <c r="AJ2019" s="4">
        <v>0</v>
      </c>
      <c r="AK2019" s="4" t="s">
        <v>80</v>
      </c>
      <c r="AL2019" s="4">
        <v>0</v>
      </c>
      <c r="AM2019" s="4">
        <v>0</v>
      </c>
      <c r="AN2019" s="4" t="s">
        <v>80</v>
      </c>
      <c r="AO2019" s="4">
        <v>0</v>
      </c>
      <c r="AP2019" s="4">
        <v>0</v>
      </c>
      <c r="AQ2019" s="4" t="s">
        <v>80</v>
      </c>
      <c r="AR2019" s="4">
        <v>0</v>
      </c>
      <c r="AS2019" s="4">
        <v>0</v>
      </c>
      <c r="AT2019" s="4" t="s">
        <v>80</v>
      </c>
      <c r="AU2019" s="4">
        <v>0</v>
      </c>
      <c r="AV2019" s="4">
        <v>0</v>
      </c>
      <c r="AW2019" s="4" t="s">
        <v>80</v>
      </c>
      <c r="AX2019" s="4">
        <v>0</v>
      </c>
      <c r="AY2019" s="4">
        <v>0</v>
      </c>
      <c r="AZ2019" s="4" t="s">
        <v>80</v>
      </c>
      <c r="BA2019" s="4">
        <v>0</v>
      </c>
      <c r="BB2019" s="4">
        <v>0</v>
      </c>
      <c r="BC2019" s="4" t="s">
        <v>80</v>
      </c>
      <c r="BD2019" s="4">
        <v>0</v>
      </c>
      <c r="BE2019" s="4">
        <v>0</v>
      </c>
      <c r="BF2019" s="4" t="s">
        <v>80</v>
      </c>
      <c r="BG2019" s="4">
        <v>0</v>
      </c>
      <c r="BH2019" s="4">
        <v>0</v>
      </c>
      <c r="BI2019" s="4" t="s">
        <v>80</v>
      </c>
      <c r="BJ2019" s="4">
        <v>0</v>
      </c>
      <c r="BK2019" s="4">
        <v>0</v>
      </c>
      <c r="BL2019" s="4" t="s">
        <v>80</v>
      </c>
      <c r="BM2019" s="4">
        <v>0</v>
      </c>
      <c r="BN2019" s="4">
        <v>0</v>
      </c>
      <c r="BO2019" s="4" t="s">
        <v>80</v>
      </c>
      <c r="BP2019" s="4">
        <v>0</v>
      </c>
      <c r="BQ2019" s="4">
        <v>0</v>
      </c>
      <c r="BR2019" s="4" t="s">
        <v>80</v>
      </c>
      <c r="BS2019" s="4">
        <v>0</v>
      </c>
      <c r="BT2019" s="4">
        <v>0</v>
      </c>
      <c r="BU2019" s="4" t="s">
        <v>80</v>
      </c>
      <c r="BV2019" s="4">
        <v>0</v>
      </c>
      <c r="BW2019" s="4">
        <v>0</v>
      </c>
      <c r="BX2019" s="4" t="s">
        <v>80</v>
      </c>
      <c r="BY2019" s="4">
        <v>0</v>
      </c>
      <c r="BZ2019" s="4">
        <v>0</v>
      </c>
      <c r="CA2019" s="4" t="s">
        <v>80</v>
      </c>
      <c r="CB2019" s="4">
        <v>0</v>
      </c>
      <c r="CC2019" s="4">
        <v>0</v>
      </c>
      <c r="CD2019" s="4" t="s">
        <v>80</v>
      </c>
      <c r="CE2019" s="4">
        <v>0</v>
      </c>
      <c r="CF2019" s="4">
        <v>0</v>
      </c>
      <c r="CK2019" s="198" t="s">
        <v>80</v>
      </c>
      <c r="CL2019" s="4" t="str">
        <f t="shared" si="150"/>
        <v>−</v>
      </c>
      <c r="CM2019" s="4" t="s">
        <v>80</v>
      </c>
      <c r="CN2019" s="4">
        <v>0</v>
      </c>
      <c r="CO2019" s="4">
        <v>0</v>
      </c>
      <c r="CP2019" s="4" t="s">
        <v>80</v>
      </c>
      <c r="CQ2019" s="4">
        <v>0</v>
      </c>
      <c r="CR2019" s="4">
        <v>0</v>
      </c>
      <c r="CS2019" s="4" t="s">
        <v>80</v>
      </c>
      <c r="CT2019" s="4">
        <v>0</v>
      </c>
      <c r="CU2019" s="4">
        <v>0</v>
      </c>
      <c r="CV2019" s="4" t="s">
        <v>80</v>
      </c>
      <c r="CW2019" s="4">
        <v>0</v>
      </c>
      <c r="CX2019" s="4">
        <v>0</v>
      </c>
      <c r="CY2019" s="4" t="s">
        <v>80</v>
      </c>
      <c r="CZ2019" s="4">
        <v>0</v>
      </c>
      <c r="DA2019" s="4">
        <v>0</v>
      </c>
      <c r="DB2019" s="4" t="s">
        <v>80</v>
      </c>
      <c r="DC2019" s="4">
        <v>0</v>
      </c>
      <c r="DD2019" s="4">
        <v>0</v>
      </c>
      <c r="DE2019" s="4" t="s">
        <v>80</v>
      </c>
      <c r="DF2019" s="4">
        <v>0</v>
      </c>
      <c r="DG2019" s="4">
        <v>0</v>
      </c>
      <c r="DH2019" s="4" t="s">
        <v>80</v>
      </c>
      <c r="DI2019" s="4">
        <v>0</v>
      </c>
      <c r="DJ2019" s="4">
        <v>0</v>
      </c>
      <c r="DK2019" s="4" t="s">
        <v>80</v>
      </c>
      <c r="DL2019" s="4">
        <v>0</v>
      </c>
      <c r="DM2019" s="4">
        <v>0</v>
      </c>
      <c r="DN2019" s="4" t="s">
        <v>80</v>
      </c>
      <c r="DO2019" s="4">
        <v>0</v>
      </c>
      <c r="DP2019" s="4">
        <v>0</v>
      </c>
      <c r="DQ2019" s="4" t="s">
        <v>80</v>
      </c>
      <c r="DR2019" s="4">
        <v>0</v>
      </c>
      <c r="DS2019" s="4">
        <v>0</v>
      </c>
      <c r="DT2019" s="4" t="s">
        <v>80</v>
      </c>
      <c r="DU2019" s="4">
        <v>0</v>
      </c>
      <c r="DV2019" s="4">
        <v>0</v>
      </c>
      <c r="DW2019" s="4" t="s">
        <v>80</v>
      </c>
      <c r="DX2019" s="4">
        <v>0</v>
      </c>
      <c r="DY2019" s="4">
        <v>0</v>
      </c>
      <c r="DZ2019" s="4" t="s">
        <v>80</v>
      </c>
      <c r="EA2019" s="4">
        <v>0</v>
      </c>
      <c r="EB2019" s="4">
        <v>0</v>
      </c>
      <c r="EC2019" s="4" t="s">
        <v>80</v>
      </c>
      <c r="ED2019" s="4">
        <v>0</v>
      </c>
      <c r="EE2019" s="4">
        <v>0</v>
      </c>
      <c r="EF2019" s="4" t="s">
        <v>80</v>
      </c>
      <c r="EG2019" s="4">
        <v>0</v>
      </c>
      <c r="EH2019" s="4">
        <v>0</v>
      </c>
      <c r="EI2019" s="4" t="s">
        <v>80</v>
      </c>
      <c r="EJ2019" s="4">
        <v>0</v>
      </c>
      <c r="EK2019" s="4">
        <v>0</v>
      </c>
      <c r="EL2019" s="4" t="s">
        <v>80</v>
      </c>
      <c r="EM2019" s="4">
        <v>0</v>
      </c>
      <c r="EN2019" s="4">
        <v>0</v>
      </c>
      <c r="EO2019" s="4" t="s">
        <v>80</v>
      </c>
      <c r="EP2019" s="4">
        <v>0</v>
      </c>
      <c r="EQ2019" s="4">
        <v>0</v>
      </c>
      <c r="ER2019" s="4" t="s">
        <v>80</v>
      </c>
      <c r="ES2019" s="4">
        <v>0</v>
      </c>
      <c r="ET2019" s="4">
        <v>0</v>
      </c>
      <c r="EU2019" s="4" t="s">
        <v>80</v>
      </c>
      <c r="EV2019" s="4">
        <v>0</v>
      </c>
      <c r="EW2019" s="4">
        <v>0</v>
      </c>
      <c r="EX2019" s="4" t="s">
        <v>80</v>
      </c>
      <c r="EY2019" s="4">
        <v>0</v>
      </c>
      <c r="EZ2019" s="4">
        <v>0</v>
      </c>
      <c r="FA2019" s="4" t="s">
        <v>80</v>
      </c>
      <c r="FB2019" s="4">
        <v>0</v>
      </c>
      <c r="FC2019" s="4">
        <v>0</v>
      </c>
      <c r="FD2019" s="4" t="s">
        <v>80</v>
      </c>
      <c r="FE2019" s="4">
        <v>0</v>
      </c>
      <c r="FF2019" s="4">
        <v>0</v>
      </c>
      <c r="FG2019" s="4" t="s">
        <v>80</v>
      </c>
      <c r="FH2019" s="4">
        <v>0</v>
      </c>
      <c r="FI2019" s="4">
        <v>0</v>
      </c>
      <c r="FJ2019" s="4" t="s">
        <v>80</v>
      </c>
      <c r="FK2019" s="4">
        <v>0</v>
      </c>
      <c r="FL2019" s="4">
        <v>0</v>
      </c>
      <c r="FM2019" s="4" t="s">
        <v>80</v>
      </c>
      <c r="FN2019" s="4">
        <v>0</v>
      </c>
      <c r="FO2019" s="4">
        <v>0</v>
      </c>
    </row>
    <row r="2020" spans="2:171" ht="15">
      <c r="B2020" t="s">
        <v>80</v>
      </c>
      <c r="C2020" s="4" t="str">
        <f t="shared" si="151"/>
        <v>−</v>
      </c>
      <c r="D2020" s="4" t="s">
        <v>80</v>
      </c>
      <c r="E2020" s="4">
        <v>0</v>
      </c>
      <c r="F2020" s="4">
        <v>0</v>
      </c>
      <c r="G2020" s="4" t="s">
        <v>80</v>
      </c>
      <c r="H2020" s="4">
        <v>0</v>
      </c>
      <c r="I2020" s="4">
        <v>0</v>
      </c>
      <c r="J2020" s="4" t="s">
        <v>80</v>
      </c>
      <c r="K2020" s="4">
        <v>0</v>
      </c>
      <c r="L2020" s="4">
        <v>0</v>
      </c>
      <c r="M2020" s="4" t="s">
        <v>80</v>
      </c>
      <c r="N2020" s="4">
        <v>0</v>
      </c>
      <c r="O2020" s="4">
        <v>0</v>
      </c>
      <c r="P2020" s="4" t="s">
        <v>80</v>
      </c>
      <c r="Q2020" s="4">
        <v>0</v>
      </c>
      <c r="R2020" s="4">
        <v>0</v>
      </c>
      <c r="S2020" s="4" t="s">
        <v>80</v>
      </c>
      <c r="T2020" s="4">
        <v>0</v>
      </c>
      <c r="U2020" s="4">
        <v>0</v>
      </c>
      <c r="V2020" s="4" t="s">
        <v>80</v>
      </c>
      <c r="W2020" s="4">
        <v>0</v>
      </c>
      <c r="X2020" s="4">
        <v>0</v>
      </c>
      <c r="Y2020" s="4" t="s">
        <v>80</v>
      </c>
      <c r="Z2020" s="4">
        <v>0</v>
      </c>
      <c r="AA2020" s="4">
        <v>0</v>
      </c>
      <c r="AB2020" s="4" t="s">
        <v>80</v>
      </c>
      <c r="AC2020" s="4">
        <v>0</v>
      </c>
      <c r="AD2020" s="4">
        <v>0</v>
      </c>
      <c r="AE2020" s="4" t="s">
        <v>80</v>
      </c>
      <c r="AF2020" s="4">
        <v>0</v>
      </c>
      <c r="AG2020" s="4">
        <v>0</v>
      </c>
      <c r="AH2020" s="4" t="s">
        <v>80</v>
      </c>
      <c r="AI2020" s="4">
        <v>0</v>
      </c>
      <c r="AJ2020" s="4">
        <v>0</v>
      </c>
      <c r="AK2020" s="4" t="s">
        <v>80</v>
      </c>
      <c r="AL2020" s="4">
        <v>0</v>
      </c>
      <c r="AM2020" s="4">
        <v>0</v>
      </c>
      <c r="AN2020" s="4" t="s">
        <v>80</v>
      </c>
      <c r="AO2020" s="4">
        <v>0</v>
      </c>
      <c r="AP2020" s="4">
        <v>0</v>
      </c>
      <c r="AQ2020" s="4" t="s">
        <v>80</v>
      </c>
      <c r="AR2020" s="4">
        <v>0</v>
      </c>
      <c r="AS2020" s="4">
        <v>0</v>
      </c>
      <c r="AT2020" s="4" t="s">
        <v>80</v>
      </c>
      <c r="AU2020" s="4">
        <v>0</v>
      </c>
      <c r="AV2020" s="4">
        <v>0</v>
      </c>
      <c r="AW2020" s="4" t="s">
        <v>80</v>
      </c>
      <c r="AX2020" s="4">
        <v>0</v>
      </c>
      <c r="AY2020" s="4">
        <v>0</v>
      </c>
      <c r="AZ2020" s="4" t="s">
        <v>80</v>
      </c>
      <c r="BA2020" s="4">
        <v>0</v>
      </c>
      <c r="BB2020" s="4">
        <v>0</v>
      </c>
      <c r="BC2020" s="4" t="s">
        <v>80</v>
      </c>
      <c r="BD2020" s="4">
        <v>0</v>
      </c>
      <c r="BE2020" s="4">
        <v>0</v>
      </c>
      <c r="BF2020" s="4" t="s">
        <v>80</v>
      </c>
      <c r="BG2020" s="4">
        <v>0</v>
      </c>
      <c r="BH2020" s="4">
        <v>0</v>
      </c>
      <c r="BI2020" s="4" t="s">
        <v>80</v>
      </c>
      <c r="BJ2020" s="4">
        <v>0</v>
      </c>
      <c r="BK2020" s="4">
        <v>0</v>
      </c>
      <c r="BL2020" s="4" t="s">
        <v>80</v>
      </c>
      <c r="BM2020" s="4">
        <v>0</v>
      </c>
      <c r="BN2020" s="4">
        <v>0</v>
      </c>
      <c r="BO2020" s="4" t="s">
        <v>80</v>
      </c>
      <c r="BP2020" s="4">
        <v>0</v>
      </c>
      <c r="BQ2020" s="4">
        <v>0</v>
      </c>
      <c r="BR2020" s="4" t="s">
        <v>80</v>
      </c>
      <c r="BS2020" s="4">
        <v>0</v>
      </c>
      <c r="BT2020" s="4">
        <v>0</v>
      </c>
      <c r="BU2020" s="4" t="s">
        <v>80</v>
      </c>
      <c r="BV2020" s="4">
        <v>0</v>
      </c>
      <c r="BW2020" s="4">
        <v>0</v>
      </c>
      <c r="BX2020" s="4" t="s">
        <v>80</v>
      </c>
      <c r="BY2020" s="4">
        <v>0</v>
      </c>
      <c r="BZ2020" s="4">
        <v>0</v>
      </c>
      <c r="CA2020" s="4" t="s">
        <v>80</v>
      </c>
      <c r="CB2020" s="4">
        <v>0</v>
      </c>
      <c r="CC2020" s="4">
        <v>0</v>
      </c>
      <c r="CD2020" s="4" t="s">
        <v>80</v>
      </c>
      <c r="CE2020" s="4">
        <v>0</v>
      </c>
      <c r="CF2020" s="4">
        <v>0</v>
      </c>
      <c r="CK2020" s="198" t="s">
        <v>80</v>
      </c>
      <c r="CL2020" s="4" t="str">
        <f t="shared" si="150"/>
        <v>−</v>
      </c>
      <c r="CM2020" s="4" t="s">
        <v>80</v>
      </c>
      <c r="CN2020" s="4">
        <v>0</v>
      </c>
      <c r="CO2020" s="4">
        <v>0</v>
      </c>
      <c r="CP2020" s="4" t="s">
        <v>80</v>
      </c>
      <c r="CQ2020" s="4">
        <v>0</v>
      </c>
      <c r="CR2020" s="4">
        <v>0</v>
      </c>
      <c r="CS2020" s="4" t="s">
        <v>80</v>
      </c>
      <c r="CT2020" s="4">
        <v>0</v>
      </c>
      <c r="CU2020" s="4">
        <v>0</v>
      </c>
      <c r="CV2020" s="4" t="s">
        <v>80</v>
      </c>
      <c r="CW2020" s="4">
        <v>0</v>
      </c>
      <c r="CX2020" s="4">
        <v>0</v>
      </c>
      <c r="CY2020" s="4" t="s">
        <v>80</v>
      </c>
      <c r="CZ2020" s="4">
        <v>0</v>
      </c>
      <c r="DA2020" s="4">
        <v>0</v>
      </c>
      <c r="DB2020" s="4" t="s">
        <v>80</v>
      </c>
      <c r="DC2020" s="4">
        <v>0</v>
      </c>
      <c r="DD2020" s="4">
        <v>0</v>
      </c>
      <c r="DE2020" s="4" t="s">
        <v>80</v>
      </c>
      <c r="DF2020" s="4">
        <v>0</v>
      </c>
      <c r="DG2020" s="4">
        <v>0</v>
      </c>
      <c r="DH2020" s="4" t="s">
        <v>80</v>
      </c>
      <c r="DI2020" s="4">
        <v>0</v>
      </c>
      <c r="DJ2020" s="4">
        <v>0</v>
      </c>
      <c r="DK2020" s="4" t="s">
        <v>80</v>
      </c>
      <c r="DL2020" s="4">
        <v>0</v>
      </c>
      <c r="DM2020" s="4">
        <v>0</v>
      </c>
      <c r="DN2020" s="4" t="s">
        <v>80</v>
      </c>
      <c r="DO2020" s="4">
        <v>0</v>
      </c>
      <c r="DP2020" s="4">
        <v>0</v>
      </c>
      <c r="DQ2020" s="4" t="s">
        <v>80</v>
      </c>
      <c r="DR2020" s="4">
        <v>0</v>
      </c>
      <c r="DS2020" s="4">
        <v>0</v>
      </c>
      <c r="DT2020" s="4" t="s">
        <v>80</v>
      </c>
      <c r="DU2020" s="4">
        <v>0</v>
      </c>
      <c r="DV2020" s="4">
        <v>0</v>
      </c>
      <c r="DW2020" s="4" t="s">
        <v>80</v>
      </c>
      <c r="DX2020" s="4">
        <v>0</v>
      </c>
      <c r="DY2020" s="4">
        <v>0</v>
      </c>
      <c r="DZ2020" s="4" t="s">
        <v>80</v>
      </c>
      <c r="EA2020" s="4">
        <v>0</v>
      </c>
      <c r="EB2020" s="4">
        <v>0</v>
      </c>
      <c r="EC2020" s="4" t="s">
        <v>80</v>
      </c>
      <c r="ED2020" s="4">
        <v>0</v>
      </c>
      <c r="EE2020" s="4">
        <v>0</v>
      </c>
      <c r="EF2020" s="4" t="s">
        <v>80</v>
      </c>
      <c r="EG2020" s="4">
        <v>0</v>
      </c>
      <c r="EH2020" s="4">
        <v>0</v>
      </c>
      <c r="EI2020" s="4" t="s">
        <v>80</v>
      </c>
      <c r="EJ2020" s="4">
        <v>0</v>
      </c>
      <c r="EK2020" s="4">
        <v>0</v>
      </c>
      <c r="EL2020" s="4" t="s">
        <v>80</v>
      </c>
      <c r="EM2020" s="4">
        <v>0</v>
      </c>
      <c r="EN2020" s="4">
        <v>0</v>
      </c>
      <c r="EO2020" s="4" t="s">
        <v>80</v>
      </c>
      <c r="EP2020" s="4">
        <v>0</v>
      </c>
      <c r="EQ2020" s="4">
        <v>0</v>
      </c>
      <c r="ER2020" s="4" t="s">
        <v>80</v>
      </c>
      <c r="ES2020" s="4">
        <v>0</v>
      </c>
      <c r="ET2020" s="4">
        <v>0</v>
      </c>
      <c r="EU2020" s="4" t="s">
        <v>80</v>
      </c>
      <c r="EV2020" s="4">
        <v>0</v>
      </c>
      <c r="EW2020" s="4">
        <v>0</v>
      </c>
      <c r="EX2020" s="4" t="s">
        <v>80</v>
      </c>
      <c r="EY2020" s="4">
        <v>0</v>
      </c>
      <c r="EZ2020" s="4">
        <v>0</v>
      </c>
      <c r="FA2020" s="4" t="s">
        <v>80</v>
      </c>
      <c r="FB2020" s="4">
        <v>0</v>
      </c>
      <c r="FC2020" s="4">
        <v>0</v>
      </c>
      <c r="FD2020" s="4" t="s">
        <v>80</v>
      </c>
      <c r="FE2020" s="4">
        <v>0</v>
      </c>
      <c r="FF2020" s="4">
        <v>0</v>
      </c>
      <c r="FG2020" s="4" t="s">
        <v>80</v>
      </c>
      <c r="FH2020" s="4">
        <v>0</v>
      </c>
      <c r="FI2020" s="4">
        <v>0</v>
      </c>
      <c r="FJ2020" s="4" t="s">
        <v>80</v>
      </c>
      <c r="FK2020" s="4">
        <v>0</v>
      </c>
      <c r="FL2020" s="4">
        <v>0</v>
      </c>
      <c r="FM2020" s="4" t="s">
        <v>80</v>
      </c>
      <c r="FN2020" s="4">
        <v>0</v>
      </c>
      <c r="FO2020" s="4">
        <v>0</v>
      </c>
    </row>
    <row r="2021" spans="2:171" ht="15">
      <c r="B2021" t="s">
        <v>80</v>
      </c>
      <c r="C2021" s="4" t="str">
        <f t="shared" si="151"/>
        <v>−</v>
      </c>
      <c r="D2021" s="4" t="s">
        <v>80</v>
      </c>
      <c r="E2021" s="4">
        <v>0</v>
      </c>
      <c r="F2021" s="4">
        <v>0</v>
      </c>
      <c r="G2021" s="4" t="s">
        <v>80</v>
      </c>
      <c r="H2021" s="4">
        <v>0</v>
      </c>
      <c r="I2021" s="4">
        <v>0</v>
      </c>
      <c r="J2021" s="4" t="s">
        <v>80</v>
      </c>
      <c r="K2021" s="4">
        <v>0</v>
      </c>
      <c r="L2021" s="4">
        <v>0</v>
      </c>
      <c r="M2021" s="4" t="s">
        <v>80</v>
      </c>
      <c r="N2021" s="4">
        <v>0</v>
      </c>
      <c r="O2021" s="4">
        <v>0</v>
      </c>
      <c r="P2021" s="4" t="s">
        <v>80</v>
      </c>
      <c r="Q2021" s="4">
        <v>0</v>
      </c>
      <c r="R2021" s="4">
        <v>0</v>
      </c>
      <c r="S2021" s="4" t="s">
        <v>80</v>
      </c>
      <c r="T2021" s="4">
        <v>0</v>
      </c>
      <c r="U2021" s="4">
        <v>0</v>
      </c>
      <c r="V2021" s="4" t="s">
        <v>80</v>
      </c>
      <c r="W2021" s="4">
        <v>0</v>
      </c>
      <c r="X2021" s="4">
        <v>0</v>
      </c>
      <c r="Y2021" s="4" t="s">
        <v>80</v>
      </c>
      <c r="Z2021" s="4">
        <v>0</v>
      </c>
      <c r="AA2021" s="4">
        <v>0</v>
      </c>
      <c r="AB2021" s="4" t="s">
        <v>80</v>
      </c>
      <c r="AC2021" s="4">
        <v>0</v>
      </c>
      <c r="AD2021" s="4">
        <v>0</v>
      </c>
      <c r="AE2021" s="4" t="s">
        <v>80</v>
      </c>
      <c r="AF2021" s="4">
        <v>0</v>
      </c>
      <c r="AG2021" s="4">
        <v>0</v>
      </c>
      <c r="AH2021" s="4" t="s">
        <v>80</v>
      </c>
      <c r="AI2021" s="4">
        <v>0</v>
      </c>
      <c r="AJ2021" s="4">
        <v>0</v>
      </c>
      <c r="AK2021" s="4" t="s">
        <v>80</v>
      </c>
      <c r="AL2021" s="4">
        <v>0</v>
      </c>
      <c r="AM2021" s="4">
        <v>0</v>
      </c>
      <c r="AN2021" s="4" t="s">
        <v>80</v>
      </c>
      <c r="AO2021" s="4">
        <v>0</v>
      </c>
      <c r="AP2021" s="4">
        <v>0</v>
      </c>
      <c r="AQ2021" s="4" t="s">
        <v>80</v>
      </c>
      <c r="AR2021" s="4">
        <v>0</v>
      </c>
      <c r="AS2021" s="4">
        <v>0</v>
      </c>
      <c r="AT2021" s="4" t="s">
        <v>80</v>
      </c>
      <c r="AU2021" s="4">
        <v>0</v>
      </c>
      <c r="AV2021" s="4">
        <v>0</v>
      </c>
      <c r="AW2021" s="4" t="s">
        <v>80</v>
      </c>
      <c r="AX2021" s="4">
        <v>0</v>
      </c>
      <c r="AY2021" s="4">
        <v>0</v>
      </c>
      <c r="AZ2021" s="4" t="s">
        <v>80</v>
      </c>
      <c r="BA2021" s="4">
        <v>0</v>
      </c>
      <c r="BB2021" s="4">
        <v>0</v>
      </c>
      <c r="BC2021" s="4" t="s">
        <v>80</v>
      </c>
      <c r="BD2021" s="4">
        <v>0</v>
      </c>
      <c r="BE2021" s="4">
        <v>0</v>
      </c>
      <c r="BF2021" s="4" t="s">
        <v>80</v>
      </c>
      <c r="BG2021" s="4">
        <v>0</v>
      </c>
      <c r="BH2021" s="4">
        <v>0</v>
      </c>
      <c r="BI2021" s="4" t="s">
        <v>80</v>
      </c>
      <c r="BJ2021" s="4">
        <v>0</v>
      </c>
      <c r="BK2021" s="4">
        <v>0</v>
      </c>
      <c r="BL2021" s="4" t="s">
        <v>80</v>
      </c>
      <c r="BM2021" s="4">
        <v>0</v>
      </c>
      <c r="BN2021" s="4">
        <v>0</v>
      </c>
      <c r="BO2021" s="4" t="s">
        <v>80</v>
      </c>
      <c r="BP2021" s="4">
        <v>0</v>
      </c>
      <c r="BQ2021" s="4">
        <v>0</v>
      </c>
      <c r="BR2021" s="4" t="s">
        <v>80</v>
      </c>
      <c r="BS2021" s="4">
        <v>0</v>
      </c>
      <c r="BT2021" s="4">
        <v>0</v>
      </c>
      <c r="BU2021" s="4" t="s">
        <v>80</v>
      </c>
      <c r="BV2021" s="4">
        <v>0</v>
      </c>
      <c r="BW2021" s="4">
        <v>0</v>
      </c>
      <c r="BX2021" s="4" t="s">
        <v>80</v>
      </c>
      <c r="BY2021" s="4">
        <v>0</v>
      </c>
      <c r="BZ2021" s="4">
        <v>0</v>
      </c>
      <c r="CA2021" s="4" t="s">
        <v>80</v>
      </c>
      <c r="CB2021" s="4">
        <v>0</v>
      </c>
      <c r="CC2021" s="4">
        <v>0</v>
      </c>
      <c r="CD2021" s="4" t="s">
        <v>80</v>
      </c>
      <c r="CE2021" s="4">
        <v>0</v>
      </c>
      <c r="CF2021" s="4">
        <v>0</v>
      </c>
      <c r="CK2021" s="198" t="s">
        <v>80</v>
      </c>
      <c r="CL2021" s="4" t="str">
        <f t="shared" si="150"/>
        <v>−</v>
      </c>
      <c r="CM2021" s="4" t="s">
        <v>80</v>
      </c>
      <c r="CN2021" s="4">
        <v>0</v>
      </c>
      <c r="CO2021" s="4">
        <v>0</v>
      </c>
      <c r="CP2021" s="4" t="s">
        <v>80</v>
      </c>
      <c r="CQ2021" s="4">
        <v>0</v>
      </c>
      <c r="CR2021" s="4">
        <v>0</v>
      </c>
      <c r="CS2021" s="4" t="s">
        <v>80</v>
      </c>
      <c r="CT2021" s="4">
        <v>0</v>
      </c>
      <c r="CU2021" s="4">
        <v>0</v>
      </c>
      <c r="CV2021" s="4" t="s">
        <v>80</v>
      </c>
      <c r="CW2021" s="4">
        <v>0</v>
      </c>
      <c r="CX2021" s="4">
        <v>0</v>
      </c>
      <c r="CY2021" s="4" t="s">
        <v>80</v>
      </c>
      <c r="CZ2021" s="4">
        <v>0</v>
      </c>
      <c r="DA2021" s="4">
        <v>0</v>
      </c>
      <c r="DB2021" s="4" t="s">
        <v>80</v>
      </c>
      <c r="DC2021" s="4">
        <v>0</v>
      </c>
      <c r="DD2021" s="4">
        <v>0</v>
      </c>
      <c r="DE2021" s="4" t="s">
        <v>80</v>
      </c>
      <c r="DF2021" s="4">
        <v>0</v>
      </c>
      <c r="DG2021" s="4">
        <v>0</v>
      </c>
      <c r="DH2021" s="4" t="s">
        <v>80</v>
      </c>
      <c r="DI2021" s="4">
        <v>0</v>
      </c>
      <c r="DJ2021" s="4">
        <v>0</v>
      </c>
      <c r="DK2021" s="4" t="s">
        <v>80</v>
      </c>
      <c r="DL2021" s="4">
        <v>0</v>
      </c>
      <c r="DM2021" s="4">
        <v>0</v>
      </c>
      <c r="DN2021" s="4" t="s">
        <v>80</v>
      </c>
      <c r="DO2021" s="4">
        <v>0</v>
      </c>
      <c r="DP2021" s="4">
        <v>0</v>
      </c>
      <c r="DQ2021" s="4" t="s">
        <v>80</v>
      </c>
      <c r="DR2021" s="4">
        <v>0</v>
      </c>
      <c r="DS2021" s="4">
        <v>0</v>
      </c>
      <c r="DT2021" s="4" t="s">
        <v>80</v>
      </c>
      <c r="DU2021" s="4">
        <v>0</v>
      </c>
      <c r="DV2021" s="4">
        <v>0</v>
      </c>
      <c r="DW2021" s="4" t="s">
        <v>80</v>
      </c>
      <c r="DX2021" s="4">
        <v>0</v>
      </c>
      <c r="DY2021" s="4">
        <v>0</v>
      </c>
      <c r="DZ2021" s="4" t="s">
        <v>80</v>
      </c>
      <c r="EA2021" s="4">
        <v>0</v>
      </c>
      <c r="EB2021" s="4">
        <v>0</v>
      </c>
      <c r="EC2021" s="4" t="s">
        <v>80</v>
      </c>
      <c r="ED2021" s="4">
        <v>0</v>
      </c>
      <c r="EE2021" s="4">
        <v>0</v>
      </c>
      <c r="EF2021" s="4" t="s">
        <v>80</v>
      </c>
      <c r="EG2021" s="4">
        <v>0</v>
      </c>
      <c r="EH2021" s="4">
        <v>0</v>
      </c>
      <c r="EI2021" s="4" t="s">
        <v>80</v>
      </c>
      <c r="EJ2021" s="4">
        <v>0</v>
      </c>
      <c r="EK2021" s="4">
        <v>0</v>
      </c>
      <c r="EL2021" s="4" t="s">
        <v>80</v>
      </c>
      <c r="EM2021" s="4">
        <v>0</v>
      </c>
      <c r="EN2021" s="4">
        <v>0</v>
      </c>
      <c r="EO2021" s="4" t="s">
        <v>80</v>
      </c>
      <c r="EP2021" s="4">
        <v>0</v>
      </c>
      <c r="EQ2021" s="4">
        <v>0</v>
      </c>
      <c r="ER2021" s="4" t="s">
        <v>80</v>
      </c>
      <c r="ES2021" s="4">
        <v>0</v>
      </c>
      <c r="ET2021" s="4">
        <v>0</v>
      </c>
      <c r="EU2021" s="4" t="s">
        <v>80</v>
      </c>
      <c r="EV2021" s="4">
        <v>0</v>
      </c>
      <c r="EW2021" s="4">
        <v>0</v>
      </c>
      <c r="EX2021" s="4" t="s">
        <v>80</v>
      </c>
      <c r="EY2021" s="4">
        <v>0</v>
      </c>
      <c r="EZ2021" s="4">
        <v>0</v>
      </c>
      <c r="FA2021" s="4" t="s">
        <v>80</v>
      </c>
      <c r="FB2021" s="4">
        <v>0</v>
      </c>
      <c r="FC2021" s="4">
        <v>0</v>
      </c>
      <c r="FD2021" s="4" t="s">
        <v>80</v>
      </c>
      <c r="FE2021" s="4">
        <v>0</v>
      </c>
      <c r="FF2021" s="4">
        <v>0</v>
      </c>
      <c r="FG2021" s="4" t="s">
        <v>80</v>
      </c>
      <c r="FH2021" s="4">
        <v>0</v>
      </c>
      <c r="FI2021" s="4">
        <v>0</v>
      </c>
      <c r="FJ2021" s="4" t="s">
        <v>80</v>
      </c>
      <c r="FK2021" s="4">
        <v>0</v>
      </c>
      <c r="FL2021" s="4">
        <v>0</v>
      </c>
      <c r="FM2021" s="4" t="s">
        <v>80</v>
      </c>
      <c r="FN2021" s="4">
        <v>0</v>
      </c>
      <c r="FO2021" s="4">
        <v>0</v>
      </c>
    </row>
    <row r="2022" spans="2:171" ht="15">
      <c r="B2022" s="4" t="s">
        <v>80</v>
      </c>
      <c r="C2022" s="4" t="str">
        <f t="shared" si="151"/>
        <v>−</v>
      </c>
      <c r="D2022" s="4" t="s">
        <v>80</v>
      </c>
      <c r="E2022" s="4">
        <v>0</v>
      </c>
      <c r="F2022" s="4">
        <v>0</v>
      </c>
      <c r="G2022" s="4" t="s">
        <v>80</v>
      </c>
      <c r="H2022" s="4">
        <v>0</v>
      </c>
      <c r="I2022" s="4">
        <v>0</v>
      </c>
      <c r="J2022" s="4" t="s">
        <v>80</v>
      </c>
      <c r="K2022" s="4">
        <v>0</v>
      </c>
      <c r="L2022" s="4">
        <v>0</v>
      </c>
      <c r="M2022" s="4" t="s">
        <v>80</v>
      </c>
      <c r="N2022" s="4">
        <v>0</v>
      </c>
      <c r="O2022" s="4">
        <v>0</v>
      </c>
      <c r="P2022" s="4" t="s">
        <v>80</v>
      </c>
      <c r="Q2022" s="4">
        <v>0</v>
      </c>
      <c r="R2022" s="4">
        <v>0</v>
      </c>
      <c r="S2022" s="4" t="s">
        <v>80</v>
      </c>
      <c r="T2022" s="4">
        <v>0</v>
      </c>
      <c r="U2022" s="4">
        <v>0</v>
      </c>
      <c r="V2022" s="4" t="s">
        <v>80</v>
      </c>
      <c r="W2022" s="4">
        <v>0</v>
      </c>
      <c r="X2022" s="4">
        <v>0</v>
      </c>
      <c r="Y2022" s="4" t="s">
        <v>80</v>
      </c>
      <c r="Z2022" s="4">
        <v>0</v>
      </c>
      <c r="AA2022" s="4">
        <v>0</v>
      </c>
      <c r="AB2022" s="4" t="s">
        <v>80</v>
      </c>
      <c r="AC2022" s="4">
        <v>0</v>
      </c>
      <c r="AD2022" s="4">
        <v>0</v>
      </c>
      <c r="AE2022" s="4" t="s">
        <v>80</v>
      </c>
      <c r="AF2022" s="4">
        <v>0</v>
      </c>
      <c r="AG2022" s="4">
        <v>0</v>
      </c>
      <c r="AH2022" s="4" t="s">
        <v>80</v>
      </c>
      <c r="AI2022" s="4">
        <v>0</v>
      </c>
      <c r="AJ2022" s="4">
        <v>0</v>
      </c>
      <c r="AK2022" s="4" t="s">
        <v>80</v>
      </c>
      <c r="AL2022" s="4">
        <v>0</v>
      </c>
      <c r="AM2022" s="4">
        <v>0</v>
      </c>
      <c r="AN2022" s="4" t="s">
        <v>80</v>
      </c>
      <c r="AO2022" s="4">
        <v>0</v>
      </c>
      <c r="AP2022" s="4">
        <v>0</v>
      </c>
      <c r="AQ2022" s="4" t="s">
        <v>80</v>
      </c>
      <c r="AR2022" s="4">
        <v>0</v>
      </c>
      <c r="AS2022" s="4">
        <v>0</v>
      </c>
      <c r="AT2022" s="4" t="s">
        <v>80</v>
      </c>
      <c r="AU2022" s="4">
        <v>0</v>
      </c>
      <c r="AV2022" s="4">
        <v>0</v>
      </c>
      <c r="AW2022" s="4" t="s">
        <v>80</v>
      </c>
      <c r="AX2022" s="4">
        <v>0</v>
      </c>
      <c r="AY2022" s="4">
        <v>0</v>
      </c>
      <c r="AZ2022" s="4" t="s">
        <v>80</v>
      </c>
      <c r="BA2022" s="4">
        <v>0</v>
      </c>
      <c r="BB2022" s="4">
        <v>0</v>
      </c>
      <c r="BC2022" s="4" t="s">
        <v>80</v>
      </c>
      <c r="BD2022" s="4">
        <v>0</v>
      </c>
      <c r="BE2022" s="4">
        <v>0</v>
      </c>
      <c r="BF2022" s="4" t="s">
        <v>80</v>
      </c>
      <c r="BG2022" s="4">
        <v>0</v>
      </c>
      <c r="BH2022" s="4">
        <v>0</v>
      </c>
      <c r="BI2022" s="4" t="s">
        <v>80</v>
      </c>
      <c r="BJ2022" s="4">
        <v>0</v>
      </c>
      <c r="BK2022" s="4">
        <v>0</v>
      </c>
      <c r="BL2022" s="4" t="s">
        <v>80</v>
      </c>
      <c r="BM2022" s="4">
        <v>0</v>
      </c>
      <c r="BN2022" s="4">
        <v>0</v>
      </c>
      <c r="BO2022" s="4" t="s">
        <v>80</v>
      </c>
      <c r="BP2022" s="4">
        <v>0</v>
      </c>
      <c r="BQ2022" s="4">
        <v>0</v>
      </c>
      <c r="BR2022" s="4" t="s">
        <v>80</v>
      </c>
      <c r="BS2022" s="4">
        <v>0</v>
      </c>
      <c r="BT2022" s="4">
        <v>0</v>
      </c>
      <c r="BU2022" s="4" t="s">
        <v>80</v>
      </c>
      <c r="BV2022" s="4">
        <v>0</v>
      </c>
      <c r="BW2022" s="4">
        <v>0</v>
      </c>
      <c r="BX2022" s="4" t="s">
        <v>80</v>
      </c>
      <c r="BY2022" s="4">
        <v>0</v>
      </c>
      <c r="BZ2022" s="4">
        <v>0</v>
      </c>
      <c r="CA2022" s="4" t="s">
        <v>80</v>
      </c>
      <c r="CB2022" s="4">
        <v>0</v>
      </c>
      <c r="CC2022" s="4">
        <v>0</v>
      </c>
      <c r="CD2022" s="4" t="s">
        <v>80</v>
      </c>
      <c r="CE2022" s="4">
        <v>0</v>
      </c>
      <c r="CF2022" s="4">
        <v>0</v>
      </c>
      <c r="CK2022" s="198" t="s">
        <v>80</v>
      </c>
      <c r="CL2022" s="4" t="str">
        <f t="shared" si="150"/>
        <v>−</v>
      </c>
      <c r="CM2022" s="4" t="s">
        <v>80</v>
      </c>
      <c r="CN2022" s="4">
        <v>0</v>
      </c>
      <c r="CO2022" s="4">
        <v>0</v>
      </c>
      <c r="CP2022" s="4" t="s">
        <v>80</v>
      </c>
      <c r="CQ2022" s="4">
        <v>0</v>
      </c>
      <c r="CR2022" s="4">
        <v>0</v>
      </c>
      <c r="CS2022" s="4" t="s">
        <v>80</v>
      </c>
      <c r="CT2022" s="4">
        <v>0</v>
      </c>
      <c r="CU2022" s="4">
        <v>0</v>
      </c>
      <c r="CV2022" s="4" t="s">
        <v>80</v>
      </c>
      <c r="CW2022" s="4">
        <v>0</v>
      </c>
      <c r="CX2022" s="4">
        <v>0</v>
      </c>
      <c r="CY2022" s="4" t="s">
        <v>80</v>
      </c>
      <c r="CZ2022" s="4">
        <v>0</v>
      </c>
      <c r="DA2022" s="4">
        <v>0</v>
      </c>
      <c r="DB2022" s="4" t="s">
        <v>80</v>
      </c>
      <c r="DC2022" s="4">
        <v>0</v>
      </c>
      <c r="DD2022" s="4">
        <v>0</v>
      </c>
      <c r="DE2022" s="4" t="s">
        <v>80</v>
      </c>
      <c r="DF2022" s="4">
        <v>0</v>
      </c>
      <c r="DG2022" s="4">
        <v>0</v>
      </c>
      <c r="DH2022" s="4" t="s">
        <v>80</v>
      </c>
      <c r="DI2022" s="4">
        <v>0</v>
      </c>
      <c r="DJ2022" s="4">
        <v>0</v>
      </c>
      <c r="DK2022" s="4" t="s">
        <v>80</v>
      </c>
      <c r="DL2022" s="4">
        <v>0</v>
      </c>
      <c r="DM2022" s="4">
        <v>0</v>
      </c>
      <c r="DN2022" s="4" t="s">
        <v>80</v>
      </c>
      <c r="DO2022" s="4">
        <v>0</v>
      </c>
      <c r="DP2022" s="4">
        <v>0</v>
      </c>
      <c r="DQ2022" s="4" t="s">
        <v>80</v>
      </c>
      <c r="DR2022" s="4">
        <v>0</v>
      </c>
      <c r="DS2022" s="4">
        <v>0</v>
      </c>
      <c r="DT2022" s="4" t="s">
        <v>80</v>
      </c>
      <c r="DU2022" s="4">
        <v>0</v>
      </c>
      <c r="DV2022" s="4">
        <v>0</v>
      </c>
      <c r="DW2022" s="4" t="s">
        <v>80</v>
      </c>
      <c r="DX2022" s="4">
        <v>0</v>
      </c>
      <c r="DY2022" s="4">
        <v>0</v>
      </c>
      <c r="DZ2022" s="4" t="s">
        <v>80</v>
      </c>
      <c r="EA2022" s="4">
        <v>0</v>
      </c>
      <c r="EB2022" s="4">
        <v>0</v>
      </c>
      <c r="EC2022" s="4" t="s">
        <v>80</v>
      </c>
      <c r="ED2022" s="4">
        <v>0</v>
      </c>
      <c r="EE2022" s="4">
        <v>0</v>
      </c>
      <c r="EF2022" s="4" t="s">
        <v>80</v>
      </c>
      <c r="EG2022" s="4">
        <v>0</v>
      </c>
      <c r="EH2022" s="4">
        <v>0</v>
      </c>
      <c r="EI2022" s="4" t="s">
        <v>80</v>
      </c>
      <c r="EJ2022" s="4">
        <v>0</v>
      </c>
      <c r="EK2022" s="4">
        <v>0</v>
      </c>
      <c r="EL2022" s="4" t="s">
        <v>80</v>
      </c>
      <c r="EM2022" s="4">
        <v>0</v>
      </c>
      <c r="EN2022" s="4">
        <v>0</v>
      </c>
      <c r="EO2022" s="4" t="s">
        <v>80</v>
      </c>
      <c r="EP2022" s="4">
        <v>0</v>
      </c>
      <c r="EQ2022" s="4">
        <v>0</v>
      </c>
      <c r="ER2022" s="4" t="s">
        <v>80</v>
      </c>
      <c r="ES2022" s="4">
        <v>0</v>
      </c>
      <c r="ET2022" s="4">
        <v>0</v>
      </c>
      <c r="EU2022" s="4" t="s">
        <v>80</v>
      </c>
      <c r="EV2022" s="4">
        <v>0</v>
      </c>
      <c r="EW2022" s="4">
        <v>0</v>
      </c>
      <c r="EX2022" s="4" t="s">
        <v>80</v>
      </c>
      <c r="EY2022" s="4">
        <v>0</v>
      </c>
      <c r="EZ2022" s="4">
        <v>0</v>
      </c>
      <c r="FA2022" s="4" t="s">
        <v>80</v>
      </c>
      <c r="FB2022" s="4">
        <v>0</v>
      </c>
      <c r="FC2022" s="4">
        <v>0</v>
      </c>
      <c r="FD2022" s="4" t="s">
        <v>80</v>
      </c>
      <c r="FE2022" s="4">
        <v>0</v>
      </c>
      <c r="FF2022" s="4">
        <v>0</v>
      </c>
      <c r="FG2022" s="4" t="s">
        <v>80</v>
      </c>
      <c r="FH2022" s="4">
        <v>0</v>
      </c>
      <c r="FI2022" s="4">
        <v>0</v>
      </c>
      <c r="FJ2022" s="4" t="s">
        <v>80</v>
      </c>
      <c r="FK2022" s="4">
        <v>0</v>
      </c>
      <c r="FL2022" s="4">
        <v>0</v>
      </c>
      <c r="FM2022" s="4" t="s">
        <v>80</v>
      </c>
      <c r="FN2022" s="4">
        <v>0</v>
      </c>
      <c r="FO2022" s="4">
        <v>0</v>
      </c>
    </row>
    <row r="2023" spans="2:171" ht="15">
      <c r="B2023" s="4" t="s">
        <v>80</v>
      </c>
      <c r="C2023" s="4" t="str">
        <f t="shared" si="151"/>
        <v>−</v>
      </c>
      <c r="D2023" s="4" t="s">
        <v>80</v>
      </c>
      <c r="E2023" s="4">
        <v>0</v>
      </c>
      <c r="F2023" s="4">
        <v>0</v>
      </c>
      <c r="G2023" s="4" t="s">
        <v>80</v>
      </c>
      <c r="H2023" s="4">
        <v>0</v>
      </c>
      <c r="I2023" s="4">
        <v>0</v>
      </c>
      <c r="J2023" s="4" t="s">
        <v>80</v>
      </c>
      <c r="K2023" s="4">
        <v>0</v>
      </c>
      <c r="L2023" s="4">
        <v>0</v>
      </c>
      <c r="M2023" s="4" t="s">
        <v>80</v>
      </c>
      <c r="N2023" s="4">
        <v>0</v>
      </c>
      <c r="O2023" s="4">
        <v>0</v>
      </c>
      <c r="P2023" s="4" t="s">
        <v>80</v>
      </c>
      <c r="Q2023" s="4">
        <v>0</v>
      </c>
      <c r="R2023" s="4">
        <v>0</v>
      </c>
      <c r="S2023" s="4" t="s">
        <v>80</v>
      </c>
      <c r="T2023" s="4">
        <v>0</v>
      </c>
      <c r="U2023" s="4">
        <v>0</v>
      </c>
      <c r="V2023" s="4" t="s">
        <v>80</v>
      </c>
      <c r="W2023" s="4">
        <v>0</v>
      </c>
      <c r="X2023" s="4">
        <v>0</v>
      </c>
      <c r="Y2023" s="4" t="s">
        <v>80</v>
      </c>
      <c r="Z2023" s="4">
        <v>0</v>
      </c>
      <c r="AA2023" s="4">
        <v>0</v>
      </c>
      <c r="AB2023" s="4" t="s">
        <v>80</v>
      </c>
      <c r="AC2023" s="4">
        <v>0</v>
      </c>
      <c r="AD2023" s="4">
        <v>0</v>
      </c>
      <c r="AE2023" s="4" t="s">
        <v>80</v>
      </c>
      <c r="AF2023" s="4">
        <v>0</v>
      </c>
      <c r="AG2023" s="4">
        <v>0</v>
      </c>
      <c r="AH2023" s="4" t="s">
        <v>80</v>
      </c>
      <c r="AI2023" s="4">
        <v>0</v>
      </c>
      <c r="AJ2023" s="4">
        <v>0</v>
      </c>
      <c r="AK2023" s="4" t="s">
        <v>80</v>
      </c>
      <c r="AL2023" s="4">
        <v>0</v>
      </c>
      <c r="AM2023" s="4">
        <v>0</v>
      </c>
      <c r="AN2023" s="4" t="s">
        <v>80</v>
      </c>
      <c r="AO2023" s="4">
        <v>0</v>
      </c>
      <c r="AP2023" s="4">
        <v>0</v>
      </c>
      <c r="AQ2023" s="4" t="s">
        <v>80</v>
      </c>
      <c r="AR2023" s="4">
        <v>0</v>
      </c>
      <c r="AS2023" s="4">
        <v>0</v>
      </c>
      <c r="AT2023" s="4" t="s">
        <v>80</v>
      </c>
      <c r="AU2023" s="4">
        <v>0</v>
      </c>
      <c r="AV2023" s="4">
        <v>0</v>
      </c>
      <c r="AW2023" s="4" t="s">
        <v>80</v>
      </c>
      <c r="AX2023" s="4">
        <v>0</v>
      </c>
      <c r="AY2023" s="4">
        <v>0</v>
      </c>
      <c r="AZ2023" s="4" t="s">
        <v>80</v>
      </c>
      <c r="BA2023" s="4">
        <v>0</v>
      </c>
      <c r="BB2023" s="4">
        <v>0</v>
      </c>
      <c r="BC2023" s="4" t="s">
        <v>80</v>
      </c>
      <c r="BD2023" s="4">
        <v>0</v>
      </c>
      <c r="BE2023" s="4">
        <v>0</v>
      </c>
      <c r="BF2023" s="4" t="s">
        <v>80</v>
      </c>
      <c r="BG2023" s="4">
        <v>0</v>
      </c>
      <c r="BH2023" s="4">
        <v>0</v>
      </c>
      <c r="BI2023" s="4" t="s">
        <v>80</v>
      </c>
      <c r="BJ2023" s="4">
        <v>0</v>
      </c>
      <c r="BK2023" s="4">
        <v>0</v>
      </c>
      <c r="BL2023" s="4" t="s">
        <v>80</v>
      </c>
      <c r="BM2023" s="4">
        <v>0</v>
      </c>
      <c r="BN2023" s="4">
        <v>0</v>
      </c>
      <c r="BO2023" s="4" t="s">
        <v>80</v>
      </c>
      <c r="BP2023" s="4">
        <v>0</v>
      </c>
      <c r="BQ2023" s="4">
        <v>0</v>
      </c>
      <c r="BR2023" s="4" t="s">
        <v>80</v>
      </c>
      <c r="BS2023" s="4">
        <v>0</v>
      </c>
      <c r="BT2023" s="4">
        <v>0</v>
      </c>
      <c r="BU2023" s="4" t="s">
        <v>80</v>
      </c>
      <c r="BV2023" s="4">
        <v>0</v>
      </c>
      <c r="BW2023" s="4">
        <v>0</v>
      </c>
      <c r="BX2023" s="4" t="s">
        <v>80</v>
      </c>
      <c r="BY2023" s="4">
        <v>0</v>
      </c>
      <c r="BZ2023" s="4">
        <v>0</v>
      </c>
      <c r="CA2023" s="4" t="s">
        <v>80</v>
      </c>
      <c r="CB2023" s="4">
        <v>0</v>
      </c>
      <c r="CC2023" s="4">
        <v>0</v>
      </c>
      <c r="CD2023" s="4" t="s">
        <v>80</v>
      </c>
      <c r="CE2023" s="4">
        <v>0</v>
      </c>
      <c r="CF2023" s="4">
        <v>0</v>
      </c>
      <c r="CK2023" s="198" t="s">
        <v>80</v>
      </c>
      <c r="CL2023" s="4" t="str">
        <f t="shared" si="150"/>
        <v>−</v>
      </c>
      <c r="CM2023" s="4" t="s">
        <v>80</v>
      </c>
      <c r="CN2023" s="4">
        <v>0</v>
      </c>
      <c r="CO2023" s="4">
        <v>0</v>
      </c>
      <c r="CP2023" s="4" t="s">
        <v>80</v>
      </c>
      <c r="CQ2023" s="4">
        <v>0</v>
      </c>
      <c r="CR2023" s="4">
        <v>0</v>
      </c>
      <c r="CS2023" s="4" t="s">
        <v>80</v>
      </c>
      <c r="CT2023" s="4">
        <v>0</v>
      </c>
      <c r="CU2023" s="4">
        <v>0</v>
      </c>
      <c r="CV2023" s="4" t="s">
        <v>80</v>
      </c>
      <c r="CW2023" s="4">
        <v>0</v>
      </c>
      <c r="CX2023" s="4">
        <v>0</v>
      </c>
      <c r="CY2023" s="4" t="s">
        <v>80</v>
      </c>
      <c r="CZ2023" s="4">
        <v>0</v>
      </c>
      <c r="DA2023" s="4">
        <v>0</v>
      </c>
      <c r="DB2023" s="4" t="s">
        <v>80</v>
      </c>
      <c r="DC2023" s="4">
        <v>0</v>
      </c>
      <c r="DD2023" s="4">
        <v>0</v>
      </c>
      <c r="DE2023" s="4" t="s">
        <v>80</v>
      </c>
      <c r="DF2023" s="4">
        <v>0</v>
      </c>
      <c r="DG2023" s="4">
        <v>0</v>
      </c>
      <c r="DH2023" s="4" t="s">
        <v>80</v>
      </c>
      <c r="DI2023" s="4">
        <v>0</v>
      </c>
      <c r="DJ2023" s="4">
        <v>0</v>
      </c>
      <c r="DK2023" s="4" t="s">
        <v>80</v>
      </c>
      <c r="DL2023" s="4">
        <v>0</v>
      </c>
      <c r="DM2023" s="4">
        <v>0</v>
      </c>
      <c r="DN2023" s="4" t="s">
        <v>80</v>
      </c>
      <c r="DO2023" s="4">
        <v>0</v>
      </c>
      <c r="DP2023" s="4">
        <v>0</v>
      </c>
      <c r="DQ2023" s="4" t="s">
        <v>80</v>
      </c>
      <c r="DR2023" s="4">
        <v>0</v>
      </c>
      <c r="DS2023" s="4">
        <v>0</v>
      </c>
      <c r="DT2023" s="4" t="s">
        <v>80</v>
      </c>
      <c r="DU2023" s="4">
        <v>0</v>
      </c>
      <c r="DV2023" s="4">
        <v>0</v>
      </c>
      <c r="DW2023" s="4" t="s">
        <v>80</v>
      </c>
      <c r="DX2023" s="4">
        <v>0</v>
      </c>
      <c r="DY2023" s="4">
        <v>0</v>
      </c>
      <c r="DZ2023" s="4" t="s">
        <v>80</v>
      </c>
      <c r="EA2023" s="4">
        <v>0</v>
      </c>
      <c r="EB2023" s="4">
        <v>0</v>
      </c>
      <c r="EC2023" s="4" t="s">
        <v>80</v>
      </c>
      <c r="ED2023" s="4">
        <v>0</v>
      </c>
      <c r="EE2023" s="4">
        <v>0</v>
      </c>
      <c r="EF2023" s="4" t="s">
        <v>80</v>
      </c>
      <c r="EG2023" s="4">
        <v>0</v>
      </c>
      <c r="EH2023" s="4">
        <v>0</v>
      </c>
      <c r="EI2023" s="4" t="s">
        <v>80</v>
      </c>
      <c r="EJ2023" s="4">
        <v>0</v>
      </c>
      <c r="EK2023" s="4">
        <v>0</v>
      </c>
      <c r="EL2023" s="4" t="s">
        <v>80</v>
      </c>
      <c r="EM2023" s="4">
        <v>0</v>
      </c>
      <c r="EN2023" s="4">
        <v>0</v>
      </c>
      <c r="EO2023" s="4" t="s">
        <v>80</v>
      </c>
      <c r="EP2023" s="4">
        <v>0</v>
      </c>
      <c r="EQ2023" s="4">
        <v>0</v>
      </c>
      <c r="ER2023" s="4" t="s">
        <v>80</v>
      </c>
      <c r="ES2023" s="4">
        <v>0</v>
      </c>
      <c r="ET2023" s="4">
        <v>0</v>
      </c>
      <c r="EU2023" s="4" t="s">
        <v>80</v>
      </c>
      <c r="EV2023" s="4">
        <v>0</v>
      </c>
      <c r="EW2023" s="4">
        <v>0</v>
      </c>
      <c r="EX2023" s="4" t="s">
        <v>80</v>
      </c>
      <c r="EY2023" s="4">
        <v>0</v>
      </c>
      <c r="EZ2023" s="4">
        <v>0</v>
      </c>
      <c r="FA2023" s="4" t="s">
        <v>80</v>
      </c>
      <c r="FB2023" s="4">
        <v>0</v>
      </c>
      <c r="FC2023" s="4">
        <v>0</v>
      </c>
      <c r="FD2023" s="4" t="s">
        <v>80</v>
      </c>
      <c r="FE2023" s="4">
        <v>0</v>
      </c>
      <c r="FF2023" s="4">
        <v>0</v>
      </c>
      <c r="FG2023" s="4" t="s">
        <v>80</v>
      </c>
      <c r="FH2023" s="4">
        <v>0</v>
      </c>
      <c r="FI2023" s="4">
        <v>0</v>
      </c>
      <c r="FJ2023" s="4" t="s">
        <v>80</v>
      </c>
      <c r="FK2023" s="4">
        <v>0</v>
      </c>
      <c r="FL2023" s="4">
        <v>0</v>
      </c>
      <c r="FM2023" s="4" t="s">
        <v>80</v>
      </c>
      <c r="FN2023" s="4">
        <v>0</v>
      </c>
      <c r="FO2023" s="4">
        <v>0</v>
      </c>
    </row>
    <row r="2024" spans="2:171" ht="15">
      <c r="B2024" s="4" t="s">
        <v>80</v>
      </c>
      <c r="C2024" s="4" t="str">
        <f t="shared" si="151"/>
        <v>−</v>
      </c>
      <c r="D2024" s="4" t="s">
        <v>80</v>
      </c>
      <c r="E2024" s="4">
        <v>0</v>
      </c>
      <c r="F2024" s="4">
        <v>0</v>
      </c>
      <c r="G2024" s="4" t="s">
        <v>80</v>
      </c>
      <c r="H2024" s="4">
        <v>0</v>
      </c>
      <c r="I2024" s="4">
        <v>0</v>
      </c>
      <c r="J2024" s="4" t="s">
        <v>80</v>
      </c>
      <c r="K2024" s="4">
        <v>0</v>
      </c>
      <c r="L2024" s="4">
        <v>0</v>
      </c>
      <c r="M2024" s="4" t="s">
        <v>80</v>
      </c>
      <c r="N2024" s="4">
        <v>0</v>
      </c>
      <c r="O2024" s="4">
        <v>0</v>
      </c>
      <c r="P2024" s="4" t="s">
        <v>80</v>
      </c>
      <c r="Q2024" s="4">
        <v>0</v>
      </c>
      <c r="R2024" s="4">
        <v>0</v>
      </c>
      <c r="S2024" s="4" t="s">
        <v>80</v>
      </c>
      <c r="T2024" s="4">
        <v>0</v>
      </c>
      <c r="U2024" s="4">
        <v>0</v>
      </c>
      <c r="V2024" s="4" t="s">
        <v>80</v>
      </c>
      <c r="W2024" s="4">
        <v>0</v>
      </c>
      <c r="X2024" s="4">
        <v>0</v>
      </c>
      <c r="Y2024" s="4" t="s">
        <v>80</v>
      </c>
      <c r="Z2024" s="4">
        <v>0</v>
      </c>
      <c r="AA2024" s="4">
        <v>0</v>
      </c>
      <c r="AB2024" s="4" t="s">
        <v>80</v>
      </c>
      <c r="AC2024" s="4">
        <v>0</v>
      </c>
      <c r="AD2024" s="4">
        <v>0</v>
      </c>
      <c r="AE2024" s="4" t="s">
        <v>80</v>
      </c>
      <c r="AF2024" s="4">
        <v>0</v>
      </c>
      <c r="AG2024" s="4">
        <v>0</v>
      </c>
      <c r="AH2024" s="4" t="s">
        <v>80</v>
      </c>
      <c r="AI2024" s="4">
        <v>0</v>
      </c>
      <c r="AJ2024" s="4">
        <v>0</v>
      </c>
      <c r="AK2024" s="4" t="s">
        <v>80</v>
      </c>
      <c r="AL2024" s="4">
        <v>0</v>
      </c>
      <c r="AM2024" s="4">
        <v>0</v>
      </c>
      <c r="AN2024" s="4" t="s">
        <v>80</v>
      </c>
      <c r="AO2024" s="4">
        <v>0</v>
      </c>
      <c r="AP2024" s="4">
        <v>0</v>
      </c>
      <c r="AQ2024" s="4" t="s">
        <v>80</v>
      </c>
      <c r="AR2024" s="4">
        <v>0</v>
      </c>
      <c r="AS2024" s="4">
        <v>0</v>
      </c>
      <c r="AT2024" s="4" t="s">
        <v>80</v>
      </c>
      <c r="AU2024" s="4">
        <v>0</v>
      </c>
      <c r="AV2024" s="4">
        <v>0</v>
      </c>
      <c r="AW2024" s="4" t="s">
        <v>80</v>
      </c>
      <c r="AX2024" s="4">
        <v>0</v>
      </c>
      <c r="AY2024" s="4">
        <v>0</v>
      </c>
      <c r="AZ2024" s="4" t="s">
        <v>80</v>
      </c>
      <c r="BA2024" s="4">
        <v>0</v>
      </c>
      <c r="BB2024" s="4">
        <v>0</v>
      </c>
      <c r="BC2024" s="4" t="s">
        <v>80</v>
      </c>
      <c r="BD2024" s="4">
        <v>0</v>
      </c>
      <c r="BE2024" s="4">
        <v>0</v>
      </c>
      <c r="BF2024" s="4" t="s">
        <v>80</v>
      </c>
      <c r="BG2024" s="4">
        <v>0</v>
      </c>
      <c r="BH2024" s="4">
        <v>0</v>
      </c>
      <c r="BI2024" s="4" t="s">
        <v>80</v>
      </c>
      <c r="BJ2024" s="4">
        <v>0</v>
      </c>
      <c r="BK2024" s="4">
        <v>0</v>
      </c>
      <c r="BL2024" s="4" t="s">
        <v>80</v>
      </c>
      <c r="BM2024" s="4">
        <v>0</v>
      </c>
      <c r="BN2024" s="4">
        <v>0</v>
      </c>
      <c r="BO2024" s="4" t="s">
        <v>80</v>
      </c>
      <c r="BP2024" s="4">
        <v>0</v>
      </c>
      <c r="BQ2024" s="4">
        <v>0</v>
      </c>
      <c r="BR2024" s="4" t="s">
        <v>80</v>
      </c>
      <c r="BS2024" s="4">
        <v>0</v>
      </c>
      <c r="BT2024" s="4">
        <v>0</v>
      </c>
      <c r="BU2024" s="4" t="s">
        <v>80</v>
      </c>
      <c r="BV2024" s="4">
        <v>0</v>
      </c>
      <c r="BW2024" s="4">
        <v>0</v>
      </c>
      <c r="BX2024" s="4" t="s">
        <v>80</v>
      </c>
      <c r="BY2024" s="4">
        <v>0</v>
      </c>
      <c r="BZ2024" s="4">
        <v>0</v>
      </c>
      <c r="CA2024" s="4" t="s">
        <v>80</v>
      </c>
      <c r="CB2024" s="4">
        <v>0</v>
      </c>
      <c r="CC2024" s="4">
        <v>0</v>
      </c>
      <c r="CD2024" s="4" t="s">
        <v>80</v>
      </c>
      <c r="CE2024" s="4">
        <v>0</v>
      </c>
      <c r="CF2024" s="4">
        <v>0</v>
      </c>
      <c r="CK2024" s="198" t="s">
        <v>80</v>
      </c>
      <c r="CL2024" s="4" t="str">
        <f t="shared" si="150"/>
        <v>−</v>
      </c>
      <c r="CM2024" s="4" t="s">
        <v>80</v>
      </c>
      <c r="CN2024" s="4">
        <v>0</v>
      </c>
      <c r="CO2024" s="4">
        <v>0</v>
      </c>
      <c r="CP2024" s="4" t="s">
        <v>80</v>
      </c>
      <c r="CQ2024" s="4">
        <v>0</v>
      </c>
      <c r="CR2024" s="4">
        <v>0</v>
      </c>
      <c r="CS2024" s="4" t="s">
        <v>80</v>
      </c>
      <c r="CT2024" s="4">
        <v>0</v>
      </c>
      <c r="CU2024" s="4">
        <v>0</v>
      </c>
      <c r="CV2024" s="4" t="s">
        <v>80</v>
      </c>
      <c r="CW2024" s="4">
        <v>0</v>
      </c>
      <c r="CX2024" s="4">
        <v>0</v>
      </c>
      <c r="CY2024" s="4" t="s">
        <v>80</v>
      </c>
      <c r="CZ2024" s="4">
        <v>0</v>
      </c>
      <c r="DA2024" s="4">
        <v>0</v>
      </c>
      <c r="DB2024" s="4" t="s">
        <v>80</v>
      </c>
      <c r="DC2024" s="4">
        <v>0</v>
      </c>
      <c r="DD2024" s="4">
        <v>0</v>
      </c>
      <c r="DE2024" s="4" t="s">
        <v>80</v>
      </c>
      <c r="DF2024" s="4">
        <v>0</v>
      </c>
      <c r="DG2024" s="4">
        <v>0</v>
      </c>
      <c r="DH2024" s="4" t="s">
        <v>80</v>
      </c>
      <c r="DI2024" s="4">
        <v>0</v>
      </c>
      <c r="DJ2024" s="4">
        <v>0</v>
      </c>
      <c r="DK2024" s="4" t="s">
        <v>80</v>
      </c>
      <c r="DL2024" s="4">
        <v>0</v>
      </c>
      <c r="DM2024" s="4">
        <v>0</v>
      </c>
      <c r="DN2024" s="4" t="s">
        <v>80</v>
      </c>
      <c r="DO2024" s="4">
        <v>0</v>
      </c>
      <c r="DP2024" s="4">
        <v>0</v>
      </c>
      <c r="DQ2024" s="4" t="s">
        <v>80</v>
      </c>
      <c r="DR2024" s="4">
        <v>0</v>
      </c>
      <c r="DS2024" s="4">
        <v>0</v>
      </c>
      <c r="DT2024" s="4" t="s">
        <v>80</v>
      </c>
      <c r="DU2024" s="4">
        <v>0</v>
      </c>
      <c r="DV2024" s="4">
        <v>0</v>
      </c>
      <c r="DW2024" s="4" t="s">
        <v>80</v>
      </c>
      <c r="DX2024" s="4">
        <v>0</v>
      </c>
      <c r="DY2024" s="4">
        <v>0</v>
      </c>
      <c r="DZ2024" s="4" t="s">
        <v>80</v>
      </c>
      <c r="EA2024" s="4">
        <v>0</v>
      </c>
      <c r="EB2024" s="4">
        <v>0</v>
      </c>
      <c r="EC2024" s="4" t="s">
        <v>80</v>
      </c>
      <c r="ED2024" s="4">
        <v>0</v>
      </c>
      <c r="EE2024" s="4">
        <v>0</v>
      </c>
      <c r="EF2024" s="4" t="s">
        <v>80</v>
      </c>
      <c r="EG2024" s="4">
        <v>0</v>
      </c>
      <c r="EH2024" s="4">
        <v>0</v>
      </c>
      <c r="EI2024" s="4" t="s">
        <v>80</v>
      </c>
      <c r="EJ2024" s="4">
        <v>0</v>
      </c>
      <c r="EK2024" s="4">
        <v>0</v>
      </c>
      <c r="EL2024" s="4" t="s">
        <v>80</v>
      </c>
      <c r="EM2024" s="4">
        <v>0</v>
      </c>
      <c r="EN2024" s="4">
        <v>0</v>
      </c>
      <c r="EO2024" s="4" t="s">
        <v>80</v>
      </c>
      <c r="EP2024" s="4">
        <v>0</v>
      </c>
      <c r="EQ2024" s="4">
        <v>0</v>
      </c>
      <c r="ER2024" s="4" t="s">
        <v>80</v>
      </c>
      <c r="ES2024" s="4">
        <v>0</v>
      </c>
      <c r="ET2024" s="4">
        <v>0</v>
      </c>
      <c r="EU2024" s="4" t="s">
        <v>80</v>
      </c>
      <c r="EV2024" s="4">
        <v>0</v>
      </c>
      <c r="EW2024" s="4">
        <v>0</v>
      </c>
      <c r="EX2024" s="4" t="s">
        <v>80</v>
      </c>
      <c r="EY2024" s="4">
        <v>0</v>
      </c>
      <c r="EZ2024" s="4">
        <v>0</v>
      </c>
      <c r="FA2024" s="4" t="s">
        <v>80</v>
      </c>
      <c r="FB2024" s="4">
        <v>0</v>
      </c>
      <c r="FC2024" s="4">
        <v>0</v>
      </c>
      <c r="FD2024" s="4" t="s">
        <v>80</v>
      </c>
      <c r="FE2024" s="4">
        <v>0</v>
      </c>
      <c r="FF2024" s="4">
        <v>0</v>
      </c>
      <c r="FG2024" s="4" t="s">
        <v>80</v>
      </c>
      <c r="FH2024" s="4">
        <v>0</v>
      </c>
      <c r="FI2024" s="4">
        <v>0</v>
      </c>
      <c r="FJ2024" s="4" t="s">
        <v>80</v>
      </c>
      <c r="FK2024" s="4">
        <v>0</v>
      </c>
      <c r="FL2024" s="4">
        <v>0</v>
      </c>
      <c r="FM2024" s="4" t="s">
        <v>80</v>
      </c>
      <c r="FN2024" s="4">
        <v>0</v>
      </c>
      <c r="FO2024" s="4">
        <v>0</v>
      </c>
    </row>
    <row r="2025" spans="2:171">
      <c r="B2025" s="4" t="s">
        <v>80</v>
      </c>
      <c r="C2025" s="4" t="str">
        <f t="shared" si="151"/>
        <v>−</v>
      </c>
      <c r="D2025" s="4" t="s">
        <v>80</v>
      </c>
      <c r="E2025" s="4">
        <v>0</v>
      </c>
      <c r="F2025" s="4">
        <v>0</v>
      </c>
      <c r="G2025" s="4" t="s">
        <v>80</v>
      </c>
      <c r="H2025" s="4">
        <v>0</v>
      </c>
      <c r="I2025" s="4">
        <v>0</v>
      </c>
      <c r="J2025" s="4" t="s">
        <v>80</v>
      </c>
      <c r="K2025" s="4">
        <v>0</v>
      </c>
      <c r="L2025" s="4">
        <v>0</v>
      </c>
      <c r="M2025" s="4" t="s">
        <v>80</v>
      </c>
      <c r="N2025" s="4">
        <v>0</v>
      </c>
      <c r="O2025" s="4">
        <v>0</v>
      </c>
      <c r="P2025" s="4" t="s">
        <v>80</v>
      </c>
      <c r="Q2025" s="4">
        <v>0</v>
      </c>
      <c r="R2025" s="4">
        <v>0</v>
      </c>
      <c r="S2025" s="4" t="s">
        <v>80</v>
      </c>
      <c r="T2025" s="4">
        <v>0</v>
      </c>
      <c r="U2025" s="4">
        <v>0</v>
      </c>
      <c r="V2025" s="4" t="s">
        <v>80</v>
      </c>
      <c r="W2025" s="4">
        <v>0</v>
      </c>
      <c r="X2025" s="4">
        <v>0</v>
      </c>
      <c r="Y2025" s="4" t="s">
        <v>80</v>
      </c>
      <c r="Z2025" s="4">
        <v>0</v>
      </c>
      <c r="AA2025" s="4">
        <v>0</v>
      </c>
      <c r="AB2025" s="4" t="s">
        <v>80</v>
      </c>
      <c r="AC2025" s="4">
        <v>0</v>
      </c>
      <c r="AD2025" s="4">
        <v>0</v>
      </c>
      <c r="AE2025" s="4" t="s">
        <v>80</v>
      </c>
      <c r="AF2025" s="4">
        <v>0</v>
      </c>
      <c r="AG2025" s="4">
        <v>0</v>
      </c>
      <c r="AH2025" s="4" t="s">
        <v>80</v>
      </c>
      <c r="AI2025" s="4">
        <v>0</v>
      </c>
      <c r="AJ2025" s="4">
        <v>0</v>
      </c>
      <c r="AK2025" s="4" t="s">
        <v>80</v>
      </c>
      <c r="AL2025" s="4">
        <v>0</v>
      </c>
      <c r="AM2025" s="4">
        <v>0</v>
      </c>
      <c r="AN2025" s="4" t="s">
        <v>80</v>
      </c>
      <c r="AO2025" s="4">
        <v>0</v>
      </c>
      <c r="AP2025" s="4">
        <v>0</v>
      </c>
      <c r="AQ2025" s="4" t="s">
        <v>80</v>
      </c>
      <c r="AR2025" s="4">
        <v>0</v>
      </c>
      <c r="AS2025" s="4">
        <v>0</v>
      </c>
      <c r="AT2025" s="4" t="s">
        <v>80</v>
      </c>
      <c r="AU2025" s="4">
        <v>0</v>
      </c>
      <c r="AV2025" s="4">
        <v>0</v>
      </c>
      <c r="AW2025" s="4" t="s">
        <v>80</v>
      </c>
      <c r="AX2025" s="4">
        <v>0</v>
      </c>
      <c r="AY2025" s="4">
        <v>0</v>
      </c>
      <c r="AZ2025" s="4" t="s">
        <v>80</v>
      </c>
      <c r="BA2025" s="4">
        <v>0</v>
      </c>
      <c r="BB2025" s="4">
        <v>0</v>
      </c>
      <c r="BC2025" s="4" t="s">
        <v>80</v>
      </c>
      <c r="BD2025" s="4">
        <v>0</v>
      </c>
      <c r="BE2025" s="4">
        <v>0</v>
      </c>
      <c r="BF2025" s="4" t="s">
        <v>80</v>
      </c>
      <c r="BG2025" s="4">
        <v>0</v>
      </c>
      <c r="BH2025" s="4">
        <v>0</v>
      </c>
      <c r="BI2025" s="4" t="s">
        <v>80</v>
      </c>
      <c r="BJ2025" s="4">
        <v>0</v>
      </c>
      <c r="BK2025" s="4">
        <v>0</v>
      </c>
      <c r="BL2025" s="4" t="s">
        <v>80</v>
      </c>
      <c r="BM2025" s="4">
        <v>0</v>
      </c>
      <c r="BN2025" s="4">
        <v>0</v>
      </c>
      <c r="BO2025" s="4" t="s">
        <v>80</v>
      </c>
      <c r="BP2025" s="4">
        <v>0</v>
      </c>
      <c r="BQ2025" s="4">
        <v>0</v>
      </c>
      <c r="BR2025" s="4" t="s">
        <v>80</v>
      </c>
      <c r="BS2025" s="4">
        <v>0</v>
      </c>
      <c r="BT2025" s="4">
        <v>0</v>
      </c>
      <c r="BU2025" s="4" t="s">
        <v>80</v>
      </c>
      <c r="BV2025" s="4">
        <v>0</v>
      </c>
      <c r="BW2025" s="4">
        <v>0</v>
      </c>
      <c r="BX2025" s="4" t="s">
        <v>80</v>
      </c>
      <c r="BY2025" s="4">
        <v>0</v>
      </c>
      <c r="BZ2025" s="4">
        <v>0</v>
      </c>
      <c r="CA2025" s="4" t="s">
        <v>80</v>
      </c>
      <c r="CB2025" s="4">
        <v>0</v>
      </c>
      <c r="CC2025" s="4">
        <v>0</v>
      </c>
      <c r="CD2025" s="4" t="s">
        <v>80</v>
      </c>
      <c r="CE2025" s="4">
        <v>0</v>
      </c>
      <c r="CF2025" s="4">
        <v>0</v>
      </c>
      <c r="CK2025" s="4" t="s">
        <v>80</v>
      </c>
      <c r="CL2025" s="4" t="str">
        <f t="shared" si="150"/>
        <v>−</v>
      </c>
      <c r="CM2025" s="4" t="s">
        <v>80</v>
      </c>
      <c r="CN2025" s="4">
        <v>0</v>
      </c>
      <c r="CO2025" s="4">
        <v>0</v>
      </c>
      <c r="CP2025" s="4" t="s">
        <v>80</v>
      </c>
      <c r="CQ2025" s="4">
        <v>0</v>
      </c>
      <c r="CR2025" s="4">
        <v>0</v>
      </c>
      <c r="CS2025" s="4" t="s">
        <v>80</v>
      </c>
      <c r="CT2025" s="4">
        <v>0</v>
      </c>
      <c r="CU2025" s="4">
        <v>0</v>
      </c>
      <c r="CV2025" s="4" t="s">
        <v>80</v>
      </c>
      <c r="CW2025" s="4">
        <v>0</v>
      </c>
      <c r="CX2025" s="4">
        <v>0</v>
      </c>
      <c r="CY2025" s="4" t="s">
        <v>80</v>
      </c>
      <c r="CZ2025" s="4">
        <v>0</v>
      </c>
      <c r="DA2025" s="4">
        <v>0</v>
      </c>
      <c r="DB2025" s="4" t="s">
        <v>80</v>
      </c>
      <c r="DC2025" s="4">
        <v>0</v>
      </c>
      <c r="DD2025" s="4">
        <v>0</v>
      </c>
      <c r="DE2025" s="4" t="s">
        <v>80</v>
      </c>
      <c r="DF2025" s="4">
        <v>0</v>
      </c>
      <c r="DG2025" s="4">
        <v>0</v>
      </c>
      <c r="DH2025" s="4" t="s">
        <v>80</v>
      </c>
      <c r="DI2025" s="4">
        <v>0</v>
      </c>
      <c r="DJ2025" s="4">
        <v>0</v>
      </c>
      <c r="DK2025" s="4" t="s">
        <v>80</v>
      </c>
      <c r="DL2025" s="4">
        <v>0</v>
      </c>
      <c r="DM2025" s="4">
        <v>0</v>
      </c>
      <c r="DN2025" s="4" t="s">
        <v>80</v>
      </c>
      <c r="DO2025" s="4">
        <v>0</v>
      </c>
      <c r="DP2025" s="4">
        <v>0</v>
      </c>
      <c r="DQ2025" s="4" t="s">
        <v>80</v>
      </c>
      <c r="DR2025" s="4">
        <v>0</v>
      </c>
      <c r="DS2025" s="4">
        <v>0</v>
      </c>
      <c r="DT2025" s="4" t="s">
        <v>80</v>
      </c>
      <c r="DU2025" s="4">
        <v>0</v>
      </c>
      <c r="DV2025" s="4">
        <v>0</v>
      </c>
      <c r="DW2025" s="4" t="s">
        <v>80</v>
      </c>
      <c r="DX2025" s="4">
        <v>0</v>
      </c>
      <c r="DY2025" s="4">
        <v>0</v>
      </c>
      <c r="DZ2025" s="4" t="s">
        <v>80</v>
      </c>
      <c r="EA2025" s="4">
        <v>0</v>
      </c>
      <c r="EB2025" s="4">
        <v>0</v>
      </c>
      <c r="EC2025" s="4" t="s">
        <v>80</v>
      </c>
      <c r="ED2025" s="4">
        <v>0</v>
      </c>
      <c r="EE2025" s="4">
        <v>0</v>
      </c>
      <c r="EF2025" s="4" t="s">
        <v>80</v>
      </c>
      <c r="EG2025" s="4">
        <v>0</v>
      </c>
      <c r="EH2025" s="4">
        <v>0</v>
      </c>
      <c r="EI2025" s="4" t="s">
        <v>80</v>
      </c>
      <c r="EJ2025" s="4">
        <v>0</v>
      </c>
      <c r="EK2025" s="4">
        <v>0</v>
      </c>
      <c r="EL2025" s="4" t="s">
        <v>80</v>
      </c>
      <c r="EM2025" s="4">
        <v>0</v>
      </c>
      <c r="EN2025" s="4">
        <v>0</v>
      </c>
      <c r="EO2025" s="4" t="s">
        <v>80</v>
      </c>
      <c r="EP2025" s="4">
        <v>0</v>
      </c>
      <c r="EQ2025" s="4">
        <v>0</v>
      </c>
      <c r="ER2025" s="4" t="s">
        <v>80</v>
      </c>
      <c r="ES2025" s="4">
        <v>0</v>
      </c>
      <c r="ET2025" s="4">
        <v>0</v>
      </c>
      <c r="EU2025" s="4" t="s">
        <v>80</v>
      </c>
      <c r="EV2025" s="4">
        <v>0</v>
      </c>
      <c r="EW2025" s="4">
        <v>0</v>
      </c>
      <c r="EX2025" s="4" t="s">
        <v>80</v>
      </c>
      <c r="EY2025" s="4">
        <v>0</v>
      </c>
      <c r="EZ2025" s="4">
        <v>0</v>
      </c>
      <c r="FA2025" s="4" t="s">
        <v>80</v>
      </c>
      <c r="FB2025" s="4">
        <v>0</v>
      </c>
      <c r="FC2025" s="4">
        <v>0</v>
      </c>
      <c r="FD2025" s="4" t="s">
        <v>80</v>
      </c>
      <c r="FE2025" s="4">
        <v>0</v>
      </c>
      <c r="FF2025" s="4">
        <v>0</v>
      </c>
      <c r="FG2025" s="4" t="s">
        <v>80</v>
      </c>
      <c r="FH2025" s="4">
        <v>0</v>
      </c>
      <c r="FI2025" s="4">
        <v>0</v>
      </c>
      <c r="FJ2025" s="4" t="s">
        <v>80</v>
      </c>
      <c r="FK2025" s="4">
        <v>0</v>
      </c>
      <c r="FL2025" s="4">
        <v>0</v>
      </c>
      <c r="FM2025" s="4" t="s">
        <v>80</v>
      </c>
      <c r="FN2025" s="4">
        <v>0</v>
      </c>
      <c r="FO2025" s="4">
        <v>0</v>
      </c>
    </row>
    <row r="2026" spans="2:171">
      <c r="B2026" s="4" t="s">
        <v>80</v>
      </c>
      <c r="C2026" s="4" t="str">
        <f t="shared" si="151"/>
        <v>−</v>
      </c>
      <c r="D2026" s="4" t="s">
        <v>80</v>
      </c>
      <c r="E2026" s="4">
        <v>0</v>
      </c>
      <c r="F2026" s="4">
        <v>0</v>
      </c>
      <c r="G2026" s="4" t="s">
        <v>80</v>
      </c>
      <c r="H2026" s="4">
        <v>0</v>
      </c>
      <c r="I2026" s="4">
        <v>0</v>
      </c>
      <c r="J2026" s="4" t="s">
        <v>80</v>
      </c>
      <c r="K2026" s="4">
        <v>0</v>
      </c>
      <c r="L2026" s="4">
        <v>0</v>
      </c>
      <c r="M2026" s="4" t="s">
        <v>80</v>
      </c>
      <c r="N2026" s="4">
        <v>0</v>
      </c>
      <c r="O2026" s="4">
        <v>0</v>
      </c>
      <c r="P2026" s="4" t="s">
        <v>80</v>
      </c>
      <c r="Q2026" s="4">
        <v>0</v>
      </c>
      <c r="R2026" s="4">
        <v>0</v>
      </c>
      <c r="S2026" s="4" t="s">
        <v>80</v>
      </c>
      <c r="T2026" s="4">
        <v>0</v>
      </c>
      <c r="U2026" s="4">
        <v>0</v>
      </c>
      <c r="V2026" s="4" t="s">
        <v>80</v>
      </c>
      <c r="W2026" s="4">
        <v>0</v>
      </c>
      <c r="X2026" s="4">
        <v>0</v>
      </c>
      <c r="Y2026" s="4" t="s">
        <v>80</v>
      </c>
      <c r="Z2026" s="4">
        <v>0</v>
      </c>
      <c r="AA2026" s="4">
        <v>0</v>
      </c>
      <c r="AB2026" s="4" t="s">
        <v>80</v>
      </c>
      <c r="AC2026" s="4">
        <v>0</v>
      </c>
      <c r="AD2026" s="4">
        <v>0</v>
      </c>
      <c r="AE2026" s="4" t="s">
        <v>80</v>
      </c>
      <c r="AF2026" s="4">
        <v>0</v>
      </c>
      <c r="AG2026" s="4">
        <v>0</v>
      </c>
      <c r="AH2026" s="4" t="s">
        <v>80</v>
      </c>
      <c r="AI2026" s="4">
        <v>0</v>
      </c>
      <c r="AJ2026" s="4">
        <v>0</v>
      </c>
      <c r="AK2026" s="4" t="s">
        <v>80</v>
      </c>
      <c r="AL2026" s="4">
        <v>0</v>
      </c>
      <c r="AM2026" s="4">
        <v>0</v>
      </c>
      <c r="AN2026" s="4" t="s">
        <v>80</v>
      </c>
      <c r="AO2026" s="4">
        <v>0</v>
      </c>
      <c r="AP2026" s="4">
        <v>0</v>
      </c>
      <c r="AQ2026" s="4" t="s">
        <v>80</v>
      </c>
      <c r="AR2026" s="4">
        <v>0</v>
      </c>
      <c r="AS2026" s="4">
        <v>0</v>
      </c>
      <c r="AT2026" s="4" t="s">
        <v>80</v>
      </c>
      <c r="AU2026" s="4">
        <v>0</v>
      </c>
      <c r="AV2026" s="4">
        <v>0</v>
      </c>
      <c r="AW2026" s="4" t="s">
        <v>80</v>
      </c>
      <c r="AX2026" s="4">
        <v>0</v>
      </c>
      <c r="AY2026" s="4">
        <v>0</v>
      </c>
      <c r="AZ2026" s="4" t="s">
        <v>80</v>
      </c>
      <c r="BA2026" s="4">
        <v>0</v>
      </c>
      <c r="BB2026" s="4">
        <v>0</v>
      </c>
      <c r="BC2026" s="4" t="s">
        <v>80</v>
      </c>
      <c r="BD2026" s="4">
        <v>0</v>
      </c>
      <c r="BE2026" s="4">
        <v>0</v>
      </c>
      <c r="BF2026" s="4" t="s">
        <v>80</v>
      </c>
      <c r="BG2026" s="4">
        <v>0</v>
      </c>
      <c r="BH2026" s="4">
        <v>0</v>
      </c>
      <c r="BI2026" s="4" t="s">
        <v>80</v>
      </c>
      <c r="BJ2026" s="4">
        <v>0</v>
      </c>
      <c r="BK2026" s="4">
        <v>0</v>
      </c>
      <c r="BL2026" s="4" t="s">
        <v>80</v>
      </c>
      <c r="BM2026" s="4">
        <v>0</v>
      </c>
      <c r="BN2026" s="4">
        <v>0</v>
      </c>
      <c r="BO2026" s="4" t="s">
        <v>80</v>
      </c>
      <c r="BP2026" s="4">
        <v>0</v>
      </c>
      <c r="BQ2026" s="4">
        <v>0</v>
      </c>
      <c r="BR2026" s="4" t="s">
        <v>80</v>
      </c>
      <c r="BS2026" s="4">
        <v>0</v>
      </c>
      <c r="BT2026" s="4">
        <v>0</v>
      </c>
      <c r="BU2026" s="4" t="s">
        <v>80</v>
      </c>
      <c r="BV2026" s="4">
        <v>0</v>
      </c>
      <c r="BW2026" s="4">
        <v>0</v>
      </c>
      <c r="BX2026" s="4" t="s">
        <v>80</v>
      </c>
      <c r="BY2026" s="4">
        <v>0</v>
      </c>
      <c r="BZ2026" s="4">
        <v>0</v>
      </c>
      <c r="CA2026" s="4" t="s">
        <v>80</v>
      </c>
      <c r="CB2026" s="4">
        <v>0</v>
      </c>
      <c r="CC2026" s="4">
        <v>0</v>
      </c>
      <c r="CD2026" s="4" t="s">
        <v>80</v>
      </c>
      <c r="CE2026" s="4">
        <v>0</v>
      </c>
      <c r="CF2026" s="4">
        <v>0</v>
      </c>
      <c r="CK2026" s="4" t="s">
        <v>80</v>
      </c>
      <c r="CL2026" s="4" t="str">
        <f t="shared" si="150"/>
        <v>−</v>
      </c>
      <c r="CM2026" s="4" t="s">
        <v>80</v>
      </c>
      <c r="CN2026" s="4">
        <v>0</v>
      </c>
      <c r="CO2026" s="4">
        <v>0</v>
      </c>
      <c r="CP2026" s="4" t="s">
        <v>80</v>
      </c>
      <c r="CQ2026" s="4">
        <v>0</v>
      </c>
      <c r="CR2026" s="4">
        <v>0</v>
      </c>
      <c r="CS2026" s="4" t="s">
        <v>80</v>
      </c>
      <c r="CT2026" s="4">
        <v>0</v>
      </c>
      <c r="CU2026" s="4">
        <v>0</v>
      </c>
      <c r="CV2026" s="4" t="s">
        <v>80</v>
      </c>
      <c r="CW2026" s="4">
        <v>0</v>
      </c>
      <c r="CX2026" s="4">
        <v>0</v>
      </c>
      <c r="CY2026" s="4" t="s">
        <v>80</v>
      </c>
      <c r="CZ2026" s="4">
        <v>0</v>
      </c>
      <c r="DA2026" s="4">
        <v>0</v>
      </c>
      <c r="DB2026" s="4" t="s">
        <v>80</v>
      </c>
      <c r="DC2026" s="4">
        <v>0</v>
      </c>
      <c r="DD2026" s="4">
        <v>0</v>
      </c>
      <c r="DE2026" s="4" t="s">
        <v>80</v>
      </c>
      <c r="DF2026" s="4">
        <v>0</v>
      </c>
      <c r="DG2026" s="4">
        <v>0</v>
      </c>
      <c r="DH2026" s="4" t="s">
        <v>80</v>
      </c>
      <c r="DI2026" s="4">
        <v>0</v>
      </c>
      <c r="DJ2026" s="4">
        <v>0</v>
      </c>
      <c r="DK2026" s="4" t="s">
        <v>80</v>
      </c>
      <c r="DL2026" s="4">
        <v>0</v>
      </c>
      <c r="DM2026" s="4">
        <v>0</v>
      </c>
      <c r="DN2026" s="4" t="s">
        <v>80</v>
      </c>
      <c r="DO2026" s="4">
        <v>0</v>
      </c>
      <c r="DP2026" s="4">
        <v>0</v>
      </c>
      <c r="DQ2026" s="4" t="s">
        <v>80</v>
      </c>
      <c r="DR2026" s="4">
        <v>0</v>
      </c>
      <c r="DS2026" s="4">
        <v>0</v>
      </c>
      <c r="DT2026" s="4" t="s">
        <v>80</v>
      </c>
      <c r="DU2026" s="4">
        <v>0</v>
      </c>
      <c r="DV2026" s="4">
        <v>0</v>
      </c>
      <c r="DW2026" s="4" t="s">
        <v>80</v>
      </c>
      <c r="DX2026" s="4">
        <v>0</v>
      </c>
      <c r="DY2026" s="4">
        <v>0</v>
      </c>
      <c r="DZ2026" s="4" t="s">
        <v>80</v>
      </c>
      <c r="EA2026" s="4">
        <v>0</v>
      </c>
      <c r="EB2026" s="4">
        <v>0</v>
      </c>
      <c r="EC2026" s="4" t="s">
        <v>80</v>
      </c>
      <c r="ED2026" s="4">
        <v>0</v>
      </c>
      <c r="EE2026" s="4">
        <v>0</v>
      </c>
      <c r="EF2026" s="4" t="s">
        <v>80</v>
      </c>
      <c r="EG2026" s="4">
        <v>0</v>
      </c>
      <c r="EH2026" s="4">
        <v>0</v>
      </c>
      <c r="EI2026" s="4" t="s">
        <v>80</v>
      </c>
      <c r="EJ2026" s="4">
        <v>0</v>
      </c>
      <c r="EK2026" s="4">
        <v>0</v>
      </c>
      <c r="EL2026" s="4" t="s">
        <v>80</v>
      </c>
      <c r="EM2026" s="4">
        <v>0</v>
      </c>
      <c r="EN2026" s="4">
        <v>0</v>
      </c>
      <c r="EO2026" s="4" t="s">
        <v>80</v>
      </c>
      <c r="EP2026" s="4">
        <v>0</v>
      </c>
      <c r="EQ2026" s="4">
        <v>0</v>
      </c>
      <c r="ER2026" s="4" t="s">
        <v>80</v>
      </c>
      <c r="ES2026" s="4">
        <v>0</v>
      </c>
      <c r="ET2026" s="4">
        <v>0</v>
      </c>
      <c r="EU2026" s="4" t="s">
        <v>80</v>
      </c>
      <c r="EV2026" s="4">
        <v>0</v>
      </c>
      <c r="EW2026" s="4">
        <v>0</v>
      </c>
      <c r="EX2026" s="4" t="s">
        <v>80</v>
      </c>
      <c r="EY2026" s="4">
        <v>0</v>
      </c>
      <c r="EZ2026" s="4">
        <v>0</v>
      </c>
      <c r="FA2026" s="4" t="s">
        <v>80</v>
      </c>
      <c r="FB2026" s="4">
        <v>0</v>
      </c>
      <c r="FC2026" s="4">
        <v>0</v>
      </c>
      <c r="FD2026" s="4" t="s">
        <v>80</v>
      </c>
      <c r="FE2026" s="4">
        <v>0</v>
      </c>
      <c r="FF2026" s="4">
        <v>0</v>
      </c>
      <c r="FG2026" s="4" t="s">
        <v>80</v>
      </c>
      <c r="FH2026" s="4">
        <v>0</v>
      </c>
      <c r="FI2026" s="4">
        <v>0</v>
      </c>
      <c r="FJ2026" s="4" t="s">
        <v>80</v>
      </c>
      <c r="FK2026" s="4">
        <v>0</v>
      </c>
      <c r="FL2026" s="4">
        <v>0</v>
      </c>
      <c r="FM2026" s="4" t="s">
        <v>80</v>
      </c>
      <c r="FN2026" s="4">
        <v>0</v>
      </c>
      <c r="FO2026" s="4">
        <v>0</v>
      </c>
    </row>
    <row r="2027" spans="2:171">
      <c r="B2027" s="4" t="s">
        <v>80</v>
      </c>
      <c r="C2027" s="4" t="str">
        <f t="shared" si="151"/>
        <v>−</v>
      </c>
      <c r="D2027" s="4" t="s">
        <v>80</v>
      </c>
      <c r="E2027" s="4">
        <v>0</v>
      </c>
      <c r="F2027" s="4">
        <v>0</v>
      </c>
      <c r="G2027" s="4" t="s">
        <v>80</v>
      </c>
      <c r="H2027" s="4">
        <v>0</v>
      </c>
      <c r="I2027" s="4">
        <v>0</v>
      </c>
      <c r="J2027" s="4" t="s">
        <v>80</v>
      </c>
      <c r="K2027" s="4">
        <v>0</v>
      </c>
      <c r="L2027" s="4">
        <v>0</v>
      </c>
      <c r="M2027" s="4" t="s">
        <v>80</v>
      </c>
      <c r="N2027" s="4">
        <v>0</v>
      </c>
      <c r="O2027" s="4">
        <v>0</v>
      </c>
      <c r="P2027" s="4" t="s">
        <v>80</v>
      </c>
      <c r="Q2027" s="4">
        <v>0</v>
      </c>
      <c r="R2027" s="4">
        <v>0</v>
      </c>
      <c r="S2027" s="4" t="s">
        <v>80</v>
      </c>
      <c r="T2027" s="4">
        <v>0</v>
      </c>
      <c r="U2027" s="4">
        <v>0</v>
      </c>
      <c r="V2027" s="4" t="s">
        <v>80</v>
      </c>
      <c r="W2027" s="4">
        <v>0</v>
      </c>
      <c r="X2027" s="4">
        <v>0</v>
      </c>
      <c r="Y2027" s="4" t="s">
        <v>80</v>
      </c>
      <c r="Z2027" s="4">
        <v>0</v>
      </c>
      <c r="AA2027" s="4">
        <v>0</v>
      </c>
      <c r="AB2027" s="4" t="s">
        <v>80</v>
      </c>
      <c r="AC2027" s="4">
        <v>0</v>
      </c>
      <c r="AD2027" s="4">
        <v>0</v>
      </c>
      <c r="AE2027" s="4" t="s">
        <v>80</v>
      </c>
      <c r="AF2027" s="4">
        <v>0</v>
      </c>
      <c r="AG2027" s="4">
        <v>0</v>
      </c>
      <c r="AH2027" s="4" t="s">
        <v>80</v>
      </c>
      <c r="AI2027" s="4">
        <v>0</v>
      </c>
      <c r="AJ2027" s="4">
        <v>0</v>
      </c>
      <c r="AK2027" s="4" t="s">
        <v>80</v>
      </c>
      <c r="AL2027" s="4">
        <v>0</v>
      </c>
      <c r="AM2027" s="4">
        <v>0</v>
      </c>
      <c r="AN2027" s="4" t="s">
        <v>80</v>
      </c>
      <c r="AO2027" s="4">
        <v>0</v>
      </c>
      <c r="AP2027" s="4">
        <v>0</v>
      </c>
      <c r="AQ2027" s="4" t="s">
        <v>80</v>
      </c>
      <c r="AR2027" s="4">
        <v>0</v>
      </c>
      <c r="AS2027" s="4">
        <v>0</v>
      </c>
      <c r="AT2027" s="4" t="s">
        <v>80</v>
      </c>
      <c r="AU2027" s="4">
        <v>0</v>
      </c>
      <c r="AV2027" s="4">
        <v>0</v>
      </c>
      <c r="AW2027" s="4" t="s">
        <v>80</v>
      </c>
      <c r="AX2027" s="4">
        <v>0</v>
      </c>
      <c r="AY2027" s="4">
        <v>0</v>
      </c>
      <c r="AZ2027" s="4" t="s">
        <v>80</v>
      </c>
      <c r="BA2027" s="4">
        <v>0</v>
      </c>
      <c r="BB2027" s="4">
        <v>0</v>
      </c>
      <c r="BC2027" s="4" t="s">
        <v>80</v>
      </c>
      <c r="BD2027" s="4">
        <v>0</v>
      </c>
      <c r="BE2027" s="4">
        <v>0</v>
      </c>
      <c r="BF2027" s="4" t="s">
        <v>80</v>
      </c>
      <c r="BG2027" s="4">
        <v>0</v>
      </c>
      <c r="BH2027" s="4">
        <v>0</v>
      </c>
      <c r="BI2027" s="4" t="s">
        <v>80</v>
      </c>
      <c r="BJ2027" s="4">
        <v>0</v>
      </c>
      <c r="BK2027" s="4">
        <v>0</v>
      </c>
      <c r="BL2027" s="4" t="s">
        <v>80</v>
      </c>
      <c r="BM2027" s="4">
        <v>0</v>
      </c>
      <c r="BN2027" s="4">
        <v>0</v>
      </c>
      <c r="BO2027" s="4" t="s">
        <v>80</v>
      </c>
      <c r="BP2027" s="4">
        <v>0</v>
      </c>
      <c r="BQ2027" s="4">
        <v>0</v>
      </c>
      <c r="BR2027" s="4" t="s">
        <v>80</v>
      </c>
      <c r="BS2027" s="4">
        <v>0</v>
      </c>
      <c r="BT2027" s="4">
        <v>0</v>
      </c>
      <c r="BU2027" s="4" t="s">
        <v>80</v>
      </c>
      <c r="BV2027" s="4">
        <v>0</v>
      </c>
      <c r="BW2027" s="4">
        <v>0</v>
      </c>
      <c r="BX2027" s="4" t="s">
        <v>80</v>
      </c>
      <c r="BY2027" s="4">
        <v>0</v>
      </c>
      <c r="BZ2027" s="4">
        <v>0</v>
      </c>
      <c r="CA2027" s="4" t="s">
        <v>80</v>
      </c>
      <c r="CB2027" s="4">
        <v>0</v>
      </c>
      <c r="CC2027" s="4">
        <v>0</v>
      </c>
      <c r="CD2027" s="4" t="s">
        <v>80</v>
      </c>
      <c r="CE2027" s="4">
        <v>0</v>
      </c>
      <c r="CF2027" s="4">
        <v>0</v>
      </c>
      <c r="CK2027" s="4" t="s">
        <v>80</v>
      </c>
      <c r="CL2027" s="4" t="str">
        <f t="shared" si="150"/>
        <v>−</v>
      </c>
      <c r="CM2027" s="4" t="s">
        <v>80</v>
      </c>
      <c r="CN2027" s="4">
        <v>0</v>
      </c>
      <c r="CO2027" s="4">
        <v>0</v>
      </c>
      <c r="CP2027" s="4" t="s">
        <v>80</v>
      </c>
      <c r="CQ2027" s="4">
        <v>0</v>
      </c>
      <c r="CR2027" s="4">
        <v>0</v>
      </c>
      <c r="CS2027" s="4" t="s">
        <v>80</v>
      </c>
      <c r="CT2027" s="4">
        <v>0</v>
      </c>
      <c r="CU2027" s="4">
        <v>0</v>
      </c>
      <c r="CV2027" s="4" t="s">
        <v>80</v>
      </c>
      <c r="CW2027" s="4">
        <v>0</v>
      </c>
      <c r="CX2027" s="4">
        <v>0</v>
      </c>
      <c r="CY2027" s="4" t="s">
        <v>80</v>
      </c>
      <c r="CZ2027" s="4">
        <v>0</v>
      </c>
      <c r="DA2027" s="4">
        <v>0</v>
      </c>
      <c r="DB2027" s="4" t="s">
        <v>80</v>
      </c>
      <c r="DC2027" s="4">
        <v>0</v>
      </c>
      <c r="DD2027" s="4">
        <v>0</v>
      </c>
      <c r="DE2027" s="4" t="s">
        <v>80</v>
      </c>
      <c r="DF2027" s="4">
        <v>0</v>
      </c>
      <c r="DG2027" s="4">
        <v>0</v>
      </c>
      <c r="DH2027" s="4" t="s">
        <v>80</v>
      </c>
      <c r="DI2027" s="4">
        <v>0</v>
      </c>
      <c r="DJ2027" s="4">
        <v>0</v>
      </c>
      <c r="DK2027" s="4" t="s">
        <v>80</v>
      </c>
      <c r="DL2027" s="4">
        <v>0</v>
      </c>
      <c r="DM2027" s="4">
        <v>0</v>
      </c>
      <c r="DN2027" s="4" t="s">
        <v>80</v>
      </c>
      <c r="DO2027" s="4">
        <v>0</v>
      </c>
      <c r="DP2027" s="4">
        <v>0</v>
      </c>
      <c r="DQ2027" s="4" t="s">
        <v>80</v>
      </c>
      <c r="DR2027" s="4">
        <v>0</v>
      </c>
      <c r="DS2027" s="4">
        <v>0</v>
      </c>
      <c r="DT2027" s="4" t="s">
        <v>80</v>
      </c>
      <c r="DU2027" s="4">
        <v>0</v>
      </c>
      <c r="DV2027" s="4">
        <v>0</v>
      </c>
      <c r="DW2027" s="4" t="s">
        <v>80</v>
      </c>
      <c r="DX2027" s="4">
        <v>0</v>
      </c>
      <c r="DY2027" s="4">
        <v>0</v>
      </c>
      <c r="DZ2027" s="4" t="s">
        <v>80</v>
      </c>
      <c r="EA2027" s="4">
        <v>0</v>
      </c>
      <c r="EB2027" s="4">
        <v>0</v>
      </c>
      <c r="EC2027" s="4" t="s">
        <v>80</v>
      </c>
      <c r="ED2027" s="4">
        <v>0</v>
      </c>
      <c r="EE2027" s="4">
        <v>0</v>
      </c>
      <c r="EF2027" s="4" t="s">
        <v>80</v>
      </c>
      <c r="EG2027" s="4">
        <v>0</v>
      </c>
      <c r="EH2027" s="4">
        <v>0</v>
      </c>
      <c r="EI2027" s="4" t="s">
        <v>80</v>
      </c>
      <c r="EJ2027" s="4">
        <v>0</v>
      </c>
      <c r="EK2027" s="4">
        <v>0</v>
      </c>
      <c r="EL2027" s="4" t="s">
        <v>80</v>
      </c>
      <c r="EM2027" s="4">
        <v>0</v>
      </c>
      <c r="EN2027" s="4">
        <v>0</v>
      </c>
      <c r="EO2027" s="4" t="s">
        <v>80</v>
      </c>
      <c r="EP2027" s="4">
        <v>0</v>
      </c>
      <c r="EQ2027" s="4">
        <v>0</v>
      </c>
      <c r="ER2027" s="4" t="s">
        <v>80</v>
      </c>
      <c r="ES2027" s="4">
        <v>0</v>
      </c>
      <c r="ET2027" s="4">
        <v>0</v>
      </c>
      <c r="EU2027" s="4" t="s">
        <v>80</v>
      </c>
      <c r="EV2027" s="4">
        <v>0</v>
      </c>
      <c r="EW2027" s="4">
        <v>0</v>
      </c>
      <c r="EX2027" s="4" t="s">
        <v>80</v>
      </c>
      <c r="EY2027" s="4">
        <v>0</v>
      </c>
      <c r="EZ2027" s="4">
        <v>0</v>
      </c>
      <c r="FA2027" s="4" t="s">
        <v>80</v>
      </c>
      <c r="FB2027" s="4">
        <v>0</v>
      </c>
      <c r="FC2027" s="4">
        <v>0</v>
      </c>
      <c r="FD2027" s="4" t="s">
        <v>80</v>
      </c>
      <c r="FE2027" s="4">
        <v>0</v>
      </c>
      <c r="FF2027" s="4">
        <v>0</v>
      </c>
      <c r="FG2027" s="4" t="s">
        <v>80</v>
      </c>
      <c r="FH2027" s="4">
        <v>0</v>
      </c>
      <c r="FI2027" s="4">
        <v>0</v>
      </c>
      <c r="FJ2027" s="4" t="s">
        <v>80</v>
      </c>
      <c r="FK2027" s="4">
        <v>0</v>
      </c>
      <c r="FL2027" s="4">
        <v>0</v>
      </c>
      <c r="FM2027" s="4" t="s">
        <v>80</v>
      </c>
      <c r="FN2027" s="4">
        <v>0</v>
      </c>
      <c r="FO2027" s="4">
        <v>0</v>
      </c>
    </row>
    <row r="2028" spans="2:171">
      <c r="B2028" s="4" t="s">
        <v>80</v>
      </c>
      <c r="C2028" s="4" t="str">
        <f t="shared" si="151"/>
        <v>−</v>
      </c>
      <c r="D2028" s="4" t="s">
        <v>80</v>
      </c>
      <c r="E2028" s="4">
        <v>0</v>
      </c>
      <c r="F2028" s="4">
        <v>0</v>
      </c>
      <c r="G2028" s="4" t="s">
        <v>80</v>
      </c>
      <c r="H2028" s="4">
        <v>0</v>
      </c>
      <c r="I2028" s="4">
        <v>0</v>
      </c>
      <c r="J2028" s="4" t="s">
        <v>80</v>
      </c>
      <c r="K2028" s="4">
        <v>0</v>
      </c>
      <c r="L2028" s="4">
        <v>0</v>
      </c>
      <c r="M2028" s="4" t="s">
        <v>80</v>
      </c>
      <c r="N2028" s="4">
        <v>0</v>
      </c>
      <c r="O2028" s="4">
        <v>0</v>
      </c>
      <c r="P2028" s="4" t="s">
        <v>80</v>
      </c>
      <c r="Q2028" s="4">
        <v>0</v>
      </c>
      <c r="R2028" s="4">
        <v>0</v>
      </c>
      <c r="S2028" s="4" t="s">
        <v>80</v>
      </c>
      <c r="T2028" s="4">
        <v>0</v>
      </c>
      <c r="U2028" s="4">
        <v>0</v>
      </c>
      <c r="V2028" s="4" t="s">
        <v>80</v>
      </c>
      <c r="W2028" s="4">
        <v>0</v>
      </c>
      <c r="X2028" s="4">
        <v>0</v>
      </c>
      <c r="Y2028" s="4" t="s">
        <v>80</v>
      </c>
      <c r="Z2028" s="4">
        <v>0</v>
      </c>
      <c r="AA2028" s="4">
        <v>0</v>
      </c>
      <c r="AB2028" s="4" t="s">
        <v>80</v>
      </c>
      <c r="AC2028" s="4">
        <v>0</v>
      </c>
      <c r="AD2028" s="4">
        <v>0</v>
      </c>
      <c r="AE2028" s="4" t="s">
        <v>80</v>
      </c>
      <c r="AF2028" s="4">
        <v>0</v>
      </c>
      <c r="AG2028" s="4">
        <v>0</v>
      </c>
      <c r="AH2028" s="4" t="s">
        <v>80</v>
      </c>
      <c r="AI2028" s="4">
        <v>0</v>
      </c>
      <c r="AJ2028" s="4">
        <v>0</v>
      </c>
      <c r="AK2028" s="4" t="s">
        <v>80</v>
      </c>
      <c r="AL2028" s="4">
        <v>0</v>
      </c>
      <c r="AM2028" s="4">
        <v>0</v>
      </c>
      <c r="AN2028" s="4" t="s">
        <v>80</v>
      </c>
      <c r="AO2028" s="4">
        <v>0</v>
      </c>
      <c r="AP2028" s="4">
        <v>0</v>
      </c>
      <c r="AQ2028" s="4" t="s">
        <v>80</v>
      </c>
      <c r="AR2028" s="4">
        <v>0</v>
      </c>
      <c r="AS2028" s="4">
        <v>0</v>
      </c>
      <c r="AT2028" s="4" t="s">
        <v>80</v>
      </c>
      <c r="AU2028" s="4">
        <v>0</v>
      </c>
      <c r="AV2028" s="4">
        <v>0</v>
      </c>
      <c r="AW2028" s="4" t="s">
        <v>80</v>
      </c>
      <c r="AX2028" s="4">
        <v>0</v>
      </c>
      <c r="AY2028" s="4">
        <v>0</v>
      </c>
      <c r="AZ2028" s="4" t="s">
        <v>80</v>
      </c>
      <c r="BA2028" s="4">
        <v>0</v>
      </c>
      <c r="BB2028" s="4">
        <v>0</v>
      </c>
      <c r="BC2028" s="4" t="s">
        <v>80</v>
      </c>
      <c r="BD2028" s="4">
        <v>0</v>
      </c>
      <c r="BE2028" s="4">
        <v>0</v>
      </c>
      <c r="BF2028" s="4" t="s">
        <v>80</v>
      </c>
      <c r="BG2028" s="4">
        <v>0</v>
      </c>
      <c r="BH2028" s="4">
        <v>0</v>
      </c>
      <c r="BI2028" s="4" t="s">
        <v>80</v>
      </c>
      <c r="BJ2028" s="4">
        <v>0</v>
      </c>
      <c r="BK2028" s="4">
        <v>0</v>
      </c>
      <c r="BL2028" s="4" t="s">
        <v>80</v>
      </c>
      <c r="BM2028" s="4">
        <v>0</v>
      </c>
      <c r="BN2028" s="4">
        <v>0</v>
      </c>
      <c r="BO2028" s="4" t="s">
        <v>80</v>
      </c>
      <c r="BP2028" s="4">
        <v>0</v>
      </c>
      <c r="BQ2028" s="4">
        <v>0</v>
      </c>
      <c r="BR2028" s="4" t="s">
        <v>80</v>
      </c>
      <c r="BS2028" s="4">
        <v>0</v>
      </c>
      <c r="BT2028" s="4">
        <v>0</v>
      </c>
      <c r="BU2028" s="4" t="s">
        <v>80</v>
      </c>
      <c r="BV2028" s="4">
        <v>0</v>
      </c>
      <c r="BW2028" s="4">
        <v>0</v>
      </c>
      <c r="BX2028" s="4" t="s">
        <v>80</v>
      </c>
      <c r="BY2028" s="4">
        <v>0</v>
      </c>
      <c r="BZ2028" s="4">
        <v>0</v>
      </c>
      <c r="CA2028" s="4" t="s">
        <v>80</v>
      </c>
      <c r="CB2028" s="4">
        <v>0</v>
      </c>
      <c r="CC2028" s="4">
        <v>0</v>
      </c>
      <c r="CD2028" s="4" t="s">
        <v>80</v>
      </c>
      <c r="CE2028" s="4">
        <v>0</v>
      </c>
      <c r="CF2028" s="4">
        <v>0</v>
      </c>
      <c r="CK2028" s="4" t="s">
        <v>80</v>
      </c>
      <c r="CL2028" s="4" t="str">
        <f t="shared" si="150"/>
        <v>−</v>
      </c>
      <c r="CM2028" s="4" t="s">
        <v>80</v>
      </c>
      <c r="CN2028" s="4">
        <v>0</v>
      </c>
      <c r="CO2028" s="4">
        <v>0</v>
      </c>
      <c r="CP2028" s="4" t="s">
        <v>80</v>
      </c>
      <c r="CQ2028" s="4">
        <v>0</v>
      </c>
      <c r="CR2028" s="4">
        <v>0</v>
      </c>
      <c r="CS2028" s="4" t="s">
        <v>80</v>
      </c>
      <c r="CT2028" s="4">
        <v>0</v>
      </c>
      <c r="CU2028" s="4">
        <v>0</v>
      </c>
      <c r="CV2028" s="4" t="s">
        <v>80</v>
      </c>
      <c r="CW2028" s="4">
        <v>0</v>
      </c>
      <c r="CX2028" s="4">
        <v>0</v>
      </c>
      <c r="CY2028" s="4" t="s">
        <v>80</v>
      </c>
      <c r="CZ2028" s="4">
        <v>0</v>
      </c>
      <c r="DA2028" s="4">
        <v>0</v>
      </c>
      <c r="DB2028" s="4" t="s">
        <v>80</v>
      </c>
      <c r="DC2028" s="4">
        <v>0</v>
      </c>
      <c r="DD2028" s="4">
        <v>0</v>
      </c>
      <c r="DE2028" s="4" t="s">
        <v>80</v>
      </c>
      <c r="DF2028" s="4">
        <v>0</v>
      </c>
      <c r="DG2028" s="4">
        <v>0</v>
      </c>
      <c r="DH2028" s="4" t="s">
        <v>80</v>
      </c>
      <c r="DI2028" s="4">
        <v>0</v>
      </c>
      <c r="DJ2028" s="4">
        <v>0</v>
      </c>
      <c r="DK2028" s="4" t="s">
        <v>80</v>
      </c>
      <c r="DL2028" s="4">
        <v>0</v>
      </c>
      <c r="DM2028" s="4">
        <v>0</v>
      </c>
      <c r="DN2028" s="4" t="s">
        <v>80</v>
      </c>
      <c r="DO2028" s="4">
        <v>0</v>
      </c>
      <c r="DP2028" s="4">
        <v>0</v>
      </c>
      <c r="DQ2028" s="4" t="s">
        <v>80</v>
      </c>
      <c r="DR2028" s="4">
        <v>0</v>
      </c>
      <c r="DS2028" s="4">
        <v>0</v>
      </c>
      <c r="DT2028" s="4" t="s">
        <v>80</v>
      </c>
      <c r="DU2028" s="4">
        <v>0</v>
      </c>
      <c r="DV2028" s="4">
        <v>0</v>
      </c>
      <c r="DW2028" s="4" t="s">
        <v>80</v>
      </c>
      <c r="DX2028" s="4">
        <v>0</v>
      </c>
      <c r="DY2028" s="4">
        <v>0</v>
      </c>
      <c r="DZ2028" s="4" t="s">
        <v>80</v>
      </c>
      <c r="EA2028" s="4">
        <v>0</v>
      </c>
      <c r="EB2028" s="4">
        <v>0</v>
      </c>
      <c r="EC2028" s="4" t="s">
        <v>80</v>
      </c>
      <c r="ED2028" s="4">
        <v>0</v>
      </c>
      <c r="EE2028" s="4">
        <v>0</v>
      </c>
      <c r="EF2028" s="4" t="s">
        <v>80</v>
      </c>
      <c r="EG2028" s="4">
        <v>0</v>
      </c>
      <c r="EH2028" s="4">
        <v>0</v>
      </c>
      <c r="EI2028" s="4" t="s">
        <v>80</v>
      </c>
      <c r="EJ2028" s="4">
        <v>0</v>
      </c>
      <c r="EK2028" s="4">
        <v>0</v>
      </c>
      <c r="EL2028" s="4" t="s">
        <v>80</v>
      </c>
      <c r="EM2028" s="4">
        <v>0</v>
      </c>
      <c r="EN2028" s="4">
        <v>0</v>
      </c>
      <c r="EO2028" s="4" t="s">
        <v>80</v>
      </c>
      <c r="EP2028" s="4">
        <v>0</v>
      </c>
      <c r="EQ2028" s="4">
        <v>0</v>
      </c>
      <c r="ER2028" s="4" t="s">
        <v>80</v>
      </c>
      <c r="ES2028" s="4">
        <v>0</v>
      </c>
      <c r="ET2028" s="4">
        <v>0</v>
      </c>
      <c r="EU2028" s="4" t="s">
        <v>80</v>
      </c>
      <c r="EV2028" s="4">
        <v>0</v>
      </c>
      <c r="EW2028" s="4">
        <v>0</v>
      </c>
      <c r="EX2028" s="4" t="s">
        <v>80</v>
      </c>
      <c r="EY2028" s="4">
        <v>0</v>
      </c>
      <c r="EZ2028" s="4">
        <v>0</v>
      </c>
      <c r="FA2028" s="4" t="s">
        <v>80</v>
      </c>
      <c r="FB2028" s="4">
        <v>0</v>
      </c>
      <c r="FC2028" s="4">
        <v>0</v>
      </c>
      <c r="FD2028" s="4" t="s">
        <v>80</v>
      </c>
      <c r="FE2028" s="4">
        <v>0</v>
      </c>
      <c r="FF2028" s="4">
        <v>0</v>
      </c>
      <c r="FG2028" s="4" t="s">
        <v>80</v>
      </c>
      <c r="FH2028" s="4">
        <v>0</v>
      </c>
      <c r="FI2028" s="4">
        <v>0</v>
      </c>
      <c r="FJ2028" s="4" t="s">
        <v>80</v>
      </c>
      <c r="FK2028" s="4">
        <v>0</v>
      </c>
      <c r="FL2028" s="4">
        <v>0</v>
      </c>
      <c r="FM2028" s="4" t="s">
        <v>80</v>
      </c>
      <c r="FN2028" s="4">
        <v>0</v>
      </c>
      <c r="FO2028" s="4">
        <v>0</v>
      </c>
    </row>
    <row r="2029" spans="2:171">
      <c r="B2029" s="4" t="s">
        <v>80</v>
      </c>
      <c r="C2029" s="4" t="str">
        <f t="shared" si="151"/>
        <v>−</v>
      </c>
      <c r="D2029" s="4" t="s">
        <v>80</v>
      </c>
      <c r="E2029" s="4">
        <v>0</v>
      </c>
      <c r="F2029" s="4">
        <v>0</v>
      </c>
      <c r="G2029" s="4" t="s">
        <v>80</v>
      </c>
      <c r="H2029" s="4">
        <v>0</v>
      </c>
      <c r="I2029" s="4">
        <v>0</v>
      </c>
      <c r="J2029" s="4" t="s">
        <v>80</v>
      </c>
      <c r="K2029" s="4">
        <v>0</v>
      </c>
      <c r="L2029" s="4">
        <v>0</v>
      </c>
      <c r="M2029" s="4" t="s">
        <v>80</v>
      </c>
      <c r="N2029" s="4">
        <v>0</v>
      </c>
      <c r="O2029" s="4">
        <v>0</v>
      </c>
      <c r="P2029" s="4" t="s">
        <v>80</v>
      </c>
      <c r="Q2029" s="4">
        <v>0</v>
      </c>
      <c r="R2029" s="4">
        <v>0</v>
      </c>
      <c r="S2029" s="4" t="s">
        <v>80</v>
      </c>
      <c r="T2029" s="4">
        <v>0</v>
      </c>
      <c r="U2029" s="4">
        <v>0</v>
      </c>
      <c r="V2029" s="4" t="s">
        <v>80</v>
      </c>
      <c r="W2029" s="4">
        <v>0</v>
      </c>
      <c r="X2029" s="4">
        <v>0</v>
      </c>
      <c r="Y2029" s="4" t="s">
        <v>80</v>
      </c>
      <c r="Z2029" s="4">
        <v>0</v>
      </c>
      <c r="AA2029" s="4">
        <v>0</v>
      </c>
      <c r="AB2029" s="4" t="s">
        <v>80</v>
      </c>
      <c r="AC2029" s="4">
        <v>0</v>
      </c>
      <c r="AD2029" s="4">
        <v>0</v>
      </c>
      <c r="AE2029" s="4" t="s">
        <v>80</v>
      </c>
      <c r="AF2029" s="4">
        <v>0</v>
      </c>
      <c r="AG2029" s="4">
        <v>0</v>
      </c>
      <c r="AH2029" s="4" t="s">
        <v>80</v>
      </c>
      <c r="AI2029" s="4">
        <v>0</v>
      </c>
      <c r="AJ2029" s="4">
        <v>0</v>
      </c>
      <c r="AK2029" s="4" t="s">
        <v>80</v>
      </c>
      <c r="AL2029" s="4">
        <v>0</v>
      </c>
      <c r="AM2029" s="4">
        <v>0</v>
      </c>
      <c r="AN2029" s="4" t="s">
        <v>80</v>
      </c>
      <c r="AO2029" s="4">
        <v>0</v>
      </c>
      <c r="AP2029" s="4">
        <v>0</v>
      </c>
      <c r="AQ2029" s="4" t="s">
        <v>80</v>
      </c>
      <c r="AR2029" s="4">
        <v>0</v>
      </c>
      <c r="AS2029" s="4">
        <v>0</v>
      </c>
      <c r="AT2029" s="4" t="s">
        <v>80</v>
      </c>
      <c r="AU2029" s="4">
        <v>0</v>
      </c>
      <c r="AV2029" s="4">
        <v>0</v>
      </c>
      <c r="AW2029" s="4" t="s">
        <v>80</v>
      </c>
      <c r="AX2029" s="4">
        <v>0</v>
      </c>
      <c r="AY2029" s="4">
        <v>0</v>
      </c>
      <c r="AZ2029" s="4" t="s">
        <v>80</v>
      </c>
      <c r="BA2029" s="4">
        <v>0</v>
      </c>
      <c r="BB2029" s="4">
        <v>0</v>
      </c>
      <c r="BC2029" s="4" t="s">
        <v>80</v>
      </c>
      <c r="BD2029" s="4">
        <v>0</v>
      </c>
      <c r="BE2029" s="4">
        <v>0</v>
      </c>
      <c r="BF2029" s="4" t="s">
        <v>80</v>
      </c>
      <c r="BG2029" s="4">
        <v>0</v>
      </c>
      <c r="BH2029" s="4">
        <v>0</v>
      </c>
      <c r="BI2029" s="4" t="s">
        <v>80</v>
      </c>
      <c r="BJ2029" s="4">
        <v>0</v>
      </c>
      <c r="BK2029" s="4">
        <v>0</v>
      </c>
      <c r="BL2029" s="4" t="s">
        <v>80</v>
      </c>
      <c r="BM2029" s="4">
        <v>0</v>
      </c>
      <c r="BN2029" s="4">
        <v>0</v>
      </c>
      <c r="BO2029" s="4" t="s">
        <v>80</v>
      </c>
      <c r="BP2029" s="4">
        <v>0</v>
      </c>
      <c r="BQ2029" s="4">
        <v>0</v>
      </c>
      <c r="BR2029" s="4" t="s">
        <v>80</v>
      </c>
      <c r="BS2029" s="4">
        <v>0</v>
      </c>
      <c r="BT2029" s="4">
        <v>0</v>
      </c>
      <c r="BU2029" s="4" t="s">
        <v>80</v>
      </c>
      <c r="BV2029" s="4">
        <v>0</v>
      </c>
      <c r="BW2029" s="4">
        <v>0</v>
      </c>
      <c r="BX2029" s="4" t="s">
        <v>80</v>
      </c>
      <c r="BY2029" s="4">
        <v>0</v>
      </c>
      <c r="BZ2029" s="4">
        <v>0</v>
      </c>
      <c r="CA2029" s="4" t="s">
        <v>80</v>
      </c>
      <c r="CB2029" s="4">
        <v>0</v>
      </c>
      <c r="CC2029" s="4">
        <v>0</v>
      </c>
      <c r="CD2029" s="4" t="s">
        <v>80</v>
      </c>
      <c r="CE2029" s="4">
        <v>0</v>
      </c>
      <c r="CF2029" s="4">
        <v>0</v>
      </c>
      <c r="CK2029" s="4" t="s">
        <v>80</v>
      </c>
      <c r="CL2029" s="4" t="str">
        <f t="shared" si="150"/>
        <v>−</v>
      </c>
      <c r="CM2029" s="4" t="s">
        <v>80</v>
      </c>
      <c r="CN2029" s="4">
        <v>0</v>
      </c>
      <c r="CO2029" s="4">
        <v>0</v>
      </c>
      <c r="CP2029" s="4" t="s">
        <v>80</v>
      </c>
      <c r="CQ2029" s="4">
        <v>0</v>
      </c>
      <c r="CR2029" s="4">
        <v>0</v>
      </c>
      <c r="CS2029" s="4" t="s">
        <v>80</v>
      </c>
      <c r="CT2029" s="4">
        <v>0</v>
      </c>
      <c r="CU2029" s="4">
        <v>0</v>
      </c>
      <c r="CV2029" s="4" t="s">
        <v>80</v>
      </c>
      <c r="CW2029" s="4">
        <v>0</v>
      </c>
      <c r="CX2029" s="4">
        <v>0</v>
      </c>
      <c r="CY2029" s="4" t="s">
        <v>80</v>
      </c>
      <c r="CZ2029" s="4">
        <v>0</v>
      </c>
      <c r="DA2029" s="4">
        <v>0</v>
      </c>
      <c r="DB2029" s="4" t="s">
        <v>80</v>
      </c>
      <c r="DC2029" s="4">
        <v>0</v>
      </c>
      <c r="DD2029" s="4">
        <v>0</v>
      </c>
      <c r="DE2029" s="4" t="s">
        <v>80</v>
      </c>
      <c r="DF2029" s="4">
        <v>0</v>
      </c>
      <c r="DG2029" s="4">
        <v>0</v>
      </c>
      <c r="DH2029" s="4" t="s">
        <v>80</v>
      </c>
      <c r="DI2029" s="4">
        <v>0</v>
      </c>
      <c r="DJ2029" s="4">
        <v>0</v>
      </c>
      <c r="DK2029" s="4" t="s">
        <v>80</v>
      </c>
      <c r="DL2029" s="4">
        <v>0</v>
      </c>
      <c r="DM2029" s="4">
        <v>0</v>
      </c>
      <c r="DN2029" s="4" t="s">
        <v>80</v>
      </c>
      <c r="DO2029" s="4">
        <v>0</v>
      </c>
      <c r="DP2029" s="4">
        <v>0</v>
      </c>
      <c r="DQ2029" s="4" t="s">
        <v>80</v>
      </c>
      <c r="DR2029" s="4">
        <v>0</v>
      </c>
      <c r="DS2029" s="4">
        <v>0</v>
      </c>
      <c r="DT2029" s="4" t="s">
        <v>80</v>
      </c>
      <c r="DU2029" s="4">
        <v>0</v>
      </c>
      <c r="DV2029" s="4">
        <v>0</v>
      </c>
      <c r="DW2029" s="4" t="s">
        <v>80</v>
      </c>
      <c r="DX2029" s="4">
        <v>0</v>
      </c>
      <c r="DY2029" s="4">
        <v>0</v>
      </c>
      <c r="DZ2029" s="4" t="s">
        <v>80</v>
      </c>
      <c r="EA2029" s="4">
        <v>0</v>
      </c>
      <c r="EB2029" s="4">
        <v>0</v>
      </c>
      <c r="EC2029" s="4" t="s">
        <v>80</v>
      </c>
      <c r="ED2029" s="4">
        <v>0</v>
      </c>
      <c r="EE2029" s="4">
        <v>0</v>
      </c>
      <c r="EF2029" s="4" t="s">
        <v>80</v>
      </c>
      <c r="EG2029" s="4">
        <v>0</v>
      </c>
      <c r="EH2029" s="4">
        <v>0</v>
      </c>
      <c r="EI2029" s="4" t="s">
        <v>80</v>
      </c>
      <c r="EJ2029" s="4">
        <v>0</v>
      </c>
      <c r="EK2029" s="4">
        <v>0</v>
      </c>
      <c r="EL2029" s="4" t="s">
        <v>80</v>
      </c>
      <c r="EM2029" s="4">
        <v>0</v>
      </c>
      <c r="EN2029" s="4">
        <v>0</v>
      </c>
      <c r="EO2029" s="4" t="s">
        <v>80</v>
      </c>
      <c r="EP2029" s="4">
        <v>0</v>
      </c>
      <c r="EQ2029" s="4">
        <v>0</v>
      </c>
      <c r="ER2029" s="4" t="s">
        <v>80</v>
      </c>
      <c r="ES2029" s="4">
        <v>0</v>
      </c>
      <c r="ET2029" s="4">
        <v>0</v>
      </c>
      <c r="EU2029" s="4" t="s">
        <v>80</v>
      </c>
      <c r="EV2029" s="4">
        <v>0</v>
      </c>
      <c r="EW2029" s="4">
        <v>0</v>
      </c>
      <c r="EX2029" s="4" t="s">
        <v>80</v>
      </c>
      <c r="EY2029" s="4">
        <v>0</v>
      </c>
      <c r="EZ2029" s="4">
        <v>0</v>
      </c>
      <c r="FA2029" s="4" t="s">
        <v>80</v>
      </c>
      <c r="FB2029" s="4">
        <v>0</v>
      </c>
      <c r="FC2029" s="4">
        <v>0</v>
      </c>
      <c r="FD2029" s="4" t="s">
        <v>80</v>
      </c>
      <c r="FE2029" s="4">
        <v>0</v>
      </c>
      <c r="FF2029" s="4">
        <v>0</v>
      </c>
      <c r="FG2029" s="4" t="s">
        <v>80</v>
      </c>
      <c r="FH2029" s="4">
        <v>0</v>
      </c>
      <c r="FI2029" s="4">
        <v>0</v>
      </c>
      <c r="FJ2029" s="4" t="s">
        <v>80</v>
      </c>
      <c r="FK2029" s="4">
        <v>0</v>
      </c>
      <c r="FL2029" s="4">
        <v>0</v>
      </c>
      <c r="FM2029" s="4" t="s">
        <v>80</v>
      </c>
      <c r="FN2029" s="4">
        <v>0</v>
      </c>
      <c r="FO2029" s="4">
        <v>0</v>
      </c>
    </row>
    <row r="2032" spans="2:171">
      <c r="CK2032"/>
      <c r="CL2032"/>
    </row>
    <row r="2033" spans="89:90">
      <c r="CK2033"/>
      <c r="CL2033"/>
    </row>
    <row r="2034" spans="89:90">
      <c r="CK2034"/>
      <c r="CL2034"/>
    </row>
    <row r="2035" spans="89:90">
      <c r="CK2035"/>
      <c r="CL2035"/>
    </row>
    <row r="2036" spans="89:90">
      <c r="CK2036"/>
      <c r="CL2036"/>
    </row>
    <row r="2037" spans="89:90">
      <c r="CK2037"/>
      <c r="CL2037"/>
    </row>
    <row r="2038" spans="89:90">
      <c r="CK2038"/>
      <c r="CL2038"/>
    </row>
    <row r="2039" spans="89:90">
      <c r="CK2039"/>
      <c r="CL2039"/>
    </row>
    <row r="2040" spans="89:90">
      <c r="CK2040"/>
      <c r="CL2040"/>
    </row>
    <row r="2041" spans="89:90">
      <c r="CK2041"/>
      <c r="CL2041"/>
    </row>
    <row r="2042" spans="89:90">
      <c r="CK2042"/>
      <c r="CL2042"/>
    </row>
    <row r="2043" spans="89:90">
      <c r="CK2043"/>
      <c r="CL2043"/>
    </row>
    <row r="2044" spans="89:90">
      <c r="CK2044"/>
      <c r="CL2044"/>
    </row>
    <row r="2045" spans="89:90">
      <c r="CK2045"/>
      <c r="CL2045"/>
    </row>
    <row r="9090" spans="2:2">
      <c r="B9090" s="1">
        <v>1</v>
      </c>
    </row>
  </sheetData>
  <dataConsolidate/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取込用</vt:lpstr>
      <vt:lpstr>INPUT</vt:lpstr>
      <vt:lpstr>M</vt:lpstr>
      <vt:lpstr>A</vt:lpstr>
      <vt:lpstr>DATA</vt:lpstr>
    </vt:vector>
  </TitlesOfParts>
  <Manager/>
  <Company>1st. GIFT（有限会社マイルーム）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1st. GIFT カタログギフト専用 ご注文シート</dc:title>
  <dc:subject/>
  <dc:creator>Kiyoshi Kuroyanagi</dc:creator>
  <cp:keywords/>
  <dc:description/>
  <cp:lastModifiedBy>Kiyoshi Kuroyanagi</cp:lastModifiedBy>
  <cp:lastPrinted>2005-02-14T11:29:31Z</cp:lastPrinted>
  <dcterms:created xsi:type="dcterms:W3CDTF">2005-01-10T09:47:29Z</dcterms:created>
  <dcterms:modified xsi:type="dcterms:W3CDTF">2024-05-11T23:59:27Z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宛先">
    <vt:lpwstr>info@myroom.jp</vt:lpwstr>
  </property>
</Properties>
</file>